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HON FAIBER CERQUERA\Desktop\2018\Emserpla2018\Act202Febrero\"/>
    </mc:Choice>
  </mc:AlternateContent>
  <bookViews>
    <workbookView xWindow="0" yWindow="0" windowWidth="20400" windowHeight="6855" firstSheet="1" activeTab="11"/>
  </bookViews>
  <sheets>
    <sheet name="Enero 17" sheetId="1" r:id="rId1"/>
    <sheet name="Febrero 17" sheetId="2" r:id="rId2"/>
    <sheet name="Marzo 17" sheetId="3" r:id="rId3"/>
    <sheet name="Abril 17" sheetId="4" r:id="rId4"/>
    <sheet name="Mayo 17" sheetId="5" r:id="rId5"/>
    <sheet name="Junio 17" sheetId="6" r:id="rId6"/>
    <sheet name="Julio 17" sheetId="8" r:id="rId7"/>
    <sheet name="Agosto 17" sheetId="7" r:id="rId8"/>
    <sheet name="Septiembre 17" sheetId="9" r:id="rId9"/>
    <sheet name="OCtubre 17" sheetId="10" r:id="rId10"/>
    <sheet name="Noviembre 17" sheetId="11" r:id="rId11"/>
    <sheet name="Diciembre 17" sheetId="12" r:id="rId12"/>
  </sheets>
  <externalReferences>
    <externalReference r:id="rId13"/>
    <externalReference r:id="rId14"/>
  </externalReferences>
  <definedNames>
    <definedName name="_xlnm.Print_Area" localSheetId="0">'Enero 17'!$A$1:$K$66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2" l="1"/>
  <c r="F56" i="12"/>
  <c r="D56" i="12"/>
  <c r="H52" i="12"/>
  <c r="F52" i="12"/>
  <c r="D52" i="12"/>
  <c r="J51" i="12"/>
  <c r="I51" i="12"/>
  <c r="H51" i="12"/>
  <c r="G51" i="12"/>
  <c r="F51" i="12"/>
  <c r="E51" i="12"/>
  <c r="K48" i="12"/>
  <c r="J56" i="12" s="1"/>
  <c r="K47" i="12"/>
  <c r="K51" i="12" s="1"/>
  <c r="D43" i="12"/>
  <c r="E43" i="12" s="1"/>
  <c r="J30" i="12"/>
  <c r="K29" i="12" s="1"/>
  <c r="I20" i="12"/>
  <c r="K20" i="12"/>
  <c r="D39" i="12" s="1"/>
  <c r="D42" i="12" s="1"/>
  <c r="J20" i="12"/>
  <c r="H20" i="12"/>
  <c r="F20" i="12"/>
  <c r="D20" i="12"/>
  <c r="C20" i="12"/>
  <c r="H46" i="12" l="1"/>
  <c r="H57" i="12" s="1"/>
  <c r="H27" i="12"/>
  <c r="D38" i="12"/>
  <c r="D41" i="12" s="1"/>
  <c r="D34" i="12"/>
  <c r="F28" i="12"/>
  <c r="J46" i="12"/>
  <c r="J57" i="12" s="1"/>
  <c r="J53" i="12" s="1"/>
  <c r="D28" i="12"/>
  <c r="D36" i="12"/>
  <c r="D33" i="12"/>
  <c r="H28" i="12"/>
  <c r="E41" i="12"/>
  <c r="D46" i="12"/>
  <c r="D37" i="12"/>
  <c r="D27" i="12"/>
  <c r="J58" i="12"/>
  <c r="K58" i="12" s="1"/>
  <c r="E20" i="12"/>
  <c r="G20" i="12"/>
  <c r="J52" i="12"/>
  <c r="K56" i="12" l="1"/>
  <c r="I27" i="12"/>
  <c r="D32" i="12"/>
  <c r="E32" i="12" s="1"/>
  <c r="D35" i="12"/>
  <c r="E34" i="12" s="1"/>
  <c r="D57" i="12"/>
  <c r="E56" i="12" s="1"/>
  <c r="D53" i="12"/>
  <c r="E52" i="12" s="1"/>
  <c r="K52" i="12"/>
  <c r="J54" i="12"/>
  <c r="K54" i="12" s="1"/>
  <c r="E27" i="12"/>
  <c r="I56" i="12"/>
  <c r="H53" i="12"/>
  <c r="I52" i="12" s="1"/>
  <c r="F27" i="12"/>
  <c r="G27" i="12" s="1"/>
  <c r="F46" i="12"/>
  <c r="F57" i="12" s="1"/>
  <c r="D40" i="12" l="1"/>
  <c r="G56" i="12"/>
  <c r="F53" i="12"/>
  <c r="G52" i="12" s="1"/>
  <c r="H56" i="11" l="1"/>
  <c r="F56" i="11"/>
  <c r="D56" i="11"/>
  <c r="H52" i="11"/>
  <c r="F52" i="11"/>
  <c r="D52" i="11"/>
  <c r="J51" i="11"/>
  <c r="I51" i="11"/>
  <c r="H51" i="11"/>
  <c r="G51" i="11"/>
  <c r="F51" i="11"/>
  <c r="E51" i="11"/>
  <c r="K48" i="11"/>
  <c r="J56" i="11" s="1"/>
  <c r="K47" i="11"/>
  <c r="J52" i="11" s="1"/>
  <c r="D43" i="11"/>
  <c r="E43" i="11" s="1"/>
  <c r="K29" i="11"/>
  <c r="K20" i="11"/>
  <c r="D39" i="11" s="1"/>
  <c r="D42" i="11" s="1"/>
  <c r="J20" i="11"/>
  <c r="F20" i="11"/>
  <c r="C20" i="11"/>
  <c r="I20" i="11"/>
  <c r="H20" i="11"/>
  <c r="E20" i="11"/>
  <c r="D20" i="11"/>
  <c r="K51" i="11" l="1"/>
  <c r="F27" i="11"/>
  <c r="F46" i="11"/>
  <c r="F57" i="11" s="1"/>
  <c r="J58" i="11"/>
  <c r="K58" i="11" s="1"/>
  <c r="H46" i="11"/>
  <c r="H57" i="11" s="1"/>
  <c r="H53" i="11" s="1"/>
  <c r="I52" i="11" s="1"/>
  <c r="H27" i="11"/>
  <c r="D38" i="11"/>
  <c r="D41" i="11" s="1"/>
  <c r="E41" i="11" s="1"/>
  <c r="D34" i="11"/>
  <c r="D28" i="11"/>
  <c r="D33" i="11"/>
  <c r="H28" i="11"/>
  <c r="J46" i="11"/>
  <c r="J57" i="11" s="1"/>
  <c r="J53" i="11" s="1"/>
  <c r="K52" i="11" s="1"/>
  <c r="F28" i="11"/>
  <c r="D36" i="11"/>
  <c r="D46" i="11"/>
  <c r="D37" i="11"/>
  <c r="D27" i="11"/>
  <c r="J54" i="11"/>
  <c r="K54" i="11" s="1"/>
  <c r="I27" i="11" l="1"/>
  <c r="E27" i="11"/>
  <c r="D57" i="11"/>
  <c r="E56" i="11" s="1"/>
  <c r="D53" i="11"/>
  <c r="E52" i="11" s="1"/>
  <c r="G27" i="11"/>
  <c r="G20" i="11"/>
  <c r="I56" i="11"/>
  <c r="K56" i="11"/>
  <c r="F53" i="11"/>
  <c r="G52" i="11" s="1"/>
  <c r="G56" i="11"/>
  <c r="D32" i="11" l="1"/>
  <c r="D35" i="11"/>
  <c r="E34" i="11" s="1"/>
  <c r="E32" i="11" l="1"/>
  <c r="D40" i="11"/>
  <c r="H56" i="10" l="1"/>
  <c r="F56" i="10"/>
  <c r="D56" i="10"/>
  <c r="H52" i="10"/>
  <c r="F52" i="10"/>
  <c r="D52" i="10"/>
  <c r="J51" i="10"/>
  <c r="I51" i="10"/>
  <c r="H51" i="10"/>
  <c r="G51" i="10"/>
  <c r="F51" i="10"/>
  <c r="E51" i="10"/>
  <c r="K48" i="10"/>
  <c r="J56" i="10" s="1"/>
  <c r="K47" i="10"/>
  <c r="K51" i="10" s="1"/>
  <c r="D43" i="10"/>
  <c r="E43" i="10" s="1"/>
  <c r="K29" i="10"/>
  <c r="J20" i="10"/>
  <c r="F20" i="10"/>
  <c r="K20" i="10"/>
  <c r="D39" i="10" s="1"/>
  <c r="D42" i="10" s="1"/>
  <c r="I20" i="10"/>
  <c r="H20" i="10"/>
  <c r="E20" i="10"/>
  <c r="D20" i="10"/>
  <c r="C20" i="10"/>
  <c r="D28" i="10" l="1"/>
  <c r="D33" i="10"/>
  <c r="J46" i="10"/>
  <c r="J57" i="10" s="1"/>
  <c r="J53" i="10" s="1"/>
  <c r="H28" i="10"/>
  <c r="F28" i="10"/>
  <c r="D36" i="10"/>
  <c r="G20" i="10"/>
  <c r="D38" i="10"/>
  <c r="D41" i="10" s="1"/>
  <c r="E41" i="10" s="1"/>
  <c r="D34" i="10"/>
  <c r="D46" i="10"/>
  <c r="D27" i="10"/>
  <c r="D37" i="10"/>
  <c r="H46" i="10"/>
  <c r="H57" i="10" s="1"/>
  <c r="H53" i="10" s="1"/>
  <c r="I52" i="10" s="1"/>
  <c r="H27" i="10"/>
  <c r="I27" i="10" s="1"/>
  <c r="F27" i="10"/>
  <c r="F46" i="10"/>
  <c r="F57" i="10" s="1"/>
  <c r="J58" i="10"/>
  <c r="K58" i="10" s="1"/>
  <c r="J52" i="10"/>
  <c r="G27" i="10" l="1"/>
  <c r="E27" i="10"/>
  <c r="K56" i="10"/>
  <c r="I56" i="10"/>
  <c r="K52" i="10"/>
  <c r="J54" i="10"/>
  <c r="K54" i="10" s="1"/>
  <c r="D57" i="10"/>
  <c r="E56" i="10" s="1"/>
  <c r="D53" i="10"/>
  <c r="E52" i="10" s="1"/>
  <c r="G56" i="10"/>
  <c r="F53" i="10"/>
  <c r="G52" i="10" s="1"/>
  <c r="D32" i="10"/>
  <c r="E32" i="10" s="1"/>
  <c r="D35" i="10"/>
  <c r="E34" i="10" s="1"/>
  <c r="D40" i="10" l="1"/>
  <c r="H56" i="9" l="1"/>
  <c r="F56" i="9"/>
  <c r="D56" i="9"/>
  <c r="H52" i="9"/>
  <c r="F52" i="9"/>
  <c r="D52" i="9"/>
  <c r="J51" i="9"/>
  <c r="I51" i="9"/>
  <c r="H51" i="9"/>
  <c r="G51" i="9"/>
  <c r="F51" i="9"/>
  <c r="E51" i="9"/>
  <c r="K48" i="9"/>
  <c r="J56" i="9" s="1"/>
  <c r="K47" i="9"/>
  <c r="D43" i="9"/>
  <c r="E43" i="9" s="1"/>
  <c r="K29" i="9"/>
  <c r="Q19" i="9"/>
  <c r="T19" i="9" s="1"/>
  <c r="P19" i="9"/>
  <c r="S19" i="9" s="1"/>
  <c r="O19" i="9"/>
  <c r="R19" i="9" s="1"/>
  <c r="Q18" i="9"/>
  <c r="T18" i="9" s="1"/>
  <c r="P18" i="9"/>
  <c r="S18" i="9" s="1"/>
  <c r="O18" i="9"/>
  <c r="R18" i="9" s="1"/>
  <c r="Q17" i="9"/>
  <c r="T17" i="9" s="1"/>
  <c r="P17" i="9"/>
  <c r="S17" i="9" s="1"/>
  <c r="O17" i="9"/>
  <c r="R17" i="9" s="1"/>
  <c r="Q16" i="9"/>
  <c r="P16" i="9"/>
  <c r="S16" i="9" s="1"/>
  <c r="O16" i="9"/>
  <c r="J20" i="9"/>
  <c r="H20" i="9"/>
  <c r="F20" i="9"/>
  <c r="D20" i="9"/>
  <c r="Q15" i="9"/>
  <c r="T15" i="9" s="1"/>
  <c r="P15" i="9"/>
  <c r="O15" i="9"/>
  <c r="R15" i="9" s="1"/>
  <c r="K20" i="9"/>
  <c r="D39" i="9" s="1"/>
  <c r="D42" i="9" s="1"/>
  <c r="I20" i="9"/>
  <c r="E20" i="9"/>
  <c r="C20" i="9"/>
  <c r="P20" i="9" l="1"/>
  <c r="O20" i="9"/>
  <c r="K51" i="9"/>
  <c r="Q20" i="9"/>
  <c r="T20" i="9" s="1"/>
  <c r="R16" i="9"/>
  <c r="H46" i="9"/>
  <c r="H57" i="9" s="1"/>
  <c r="H53" i="9" s="1"/>
  <c r="I52" i="9" s="1"/>
  <c r="H27" i="9"/>
  <c r="D38" i="9"/>
  <c r="D41" i="9" s="1"/>
  <c r="D34" i="9"/>
  <c r="F27" i="9"/>
  <c r="S20" i="9"/>
  <c r="F46" i="9"/>
  <c r="F57" i="9" s="1"/>
  <c r="D46" i="9"/>
  <c r="D27" i="9"/>
  <c r="D37" i="9"/>
  <c r="R20" i="9"/>
  <c r="J58" i="9"/>
  <c r="K58" i="9" s="1"/>
  <c r="D28" i="9"/>
  <c r="D36" i="9"/>
  <c r="D33" i="9"/>
  <c r="J46" i="9"/>
  <c r="J57" i="9" s="1"/>
  <c r="J53" i="9" s="1"/>
  <c r="F28" i="9"/>
  <c r="H28" i="9"/>
  <c r="G20" i="9"/>
  <c r="E41" i="9"/>
  <c r="S15" i="9"/>
  <c r="T16" i="9"/>
  <c r="J52" i="9"/>
  <c r="E27" i="9" l="1"/>
  <c r="K56" i="9"/>
  <c r="K52" i="9"/>
  <c r="J54" i="9"/>
  <c r="K54" i="9" s="1"/>
  <c r="D32" i="9"/>
  <c r="E32" i="9" s="1"/>
  <c r="D35" i="9"/>
  <c r="D57" i="9"/>
  <c r="E56" i="9" s="1"/>
  <c r="D53" i="9"/>
  <c r="E52" i="9" s="1"/>
  <c r="G56" i="9"/>
  <c r="F53" i="9"/>
  <c r="G52" i="9" s="1"/>
  <c r="I27" i="9"/>
  <c r="E34" i="9"/>
  <c r="I56" i="9"/>
  <c r="G27" i="9"/>
  <c r="D40" i="9" l="1"/>
  <c r="H56" i="8" l="1"/>
  <c r="F56" i="8"/>
  <c r="D56" i="8"/>
  <c r="H52" i="8"/>
  <c r="F52" i="8"/>
  <c r="D52" i="8"/>
  <c r="J51" i="8"/>
  <c r="I51" i="8"/>
  <c r="H51" i="8"/>
  <c r="G51" i="8"/>
  <c r="F51" i="8"/>
  <c r="E51" i="8"/>
  <c r="K48" i="8"/>
  <c r="J56" i="8" s="1"/>
  <c r="K47" i="8"/>
  <c r="D43" i="8"/>
  <c r="E43" i="8" s="1"/>
  <c r="J30" i="8"/>
  <c r="K29" i="8" s="1"/>
  <c r="J20" i="8"/>
  <c r="H20" i="8"/>
  <c r="F20" i="8"/>
  <c r="K20" i="8"/>
  <c r="D39" i="8" s="1"/>
  <c r="D42" i="8" s="1"/>
  <c r="I20" i="8"/>
  <c r="C20" i="8"/>
  <c r="K51" i="8" l="1"/>
  <c r="J52" i="8"/>
  <c r="D38" i="8"/>
  <c r="D41" i="8" s="1"/>
  <c r="D34" i="8"/>
  <c r="H46" i="8"/>
  <c r="H57" i="8" s="1"/>
  <c r="H53" i="8" s="1"/>
  <c r="I52" i="8" s="1"/>
  <c r="H27" i="8"/>
  <c r="F28" i="8"/>
  <c r="J46" i="8"/>
  <c r="J57" i="8" s="1"/>
  <c r="J53" i="8" s="1"/>
  <c r="K52" i="8" s="1"/>
  <c r="D28" i="8"/>
  <c r="D33" i="8"/>
  <c r="H28" i="8"/>
  <c r="E41" i="8"/>
  <c r="J58" i="8"/>
  <c r="K58" i="8" s="1"/>
  <c r="D20" i="8"/>
  <c r="D36" i="8" s="1"/>
  <c r="J54" i="8"/>
  <c r="K54" i="8" s="1"/>
  <c r="E20" i="8"/>
  <c r="G20" i="8"/>
  <c r="I56" i="8" l="1"/>
  <c r="D32" i="8"/>
  <c r="E32" i="8" s="1"/>
  <c r="D35" i="8"/>
  <c r="E34" i="8" s="1"/>
  <c r="F27" i="8"/>
  <c r="G27" i="8" s="1"/>
  <c r="F46" i="8"/>
  <c r="F57" i="8" s="1"/>
  <c r="D46" i="8"/>
  <c r="D37" i="8"/>
  <c r="D40" i="8" s="1"/>
  <c r="D27" i="8"/>
  <c r="E27" i="8" s="1"/>
  <c r="K56" i="8"/>
  <c r="I27" i="8"/>
  <c r="D57" i="8" l="1"/>
  <c r="E56" i="8" s="1"/>
  <c r="D53" i="8"/>
  <c r="E52" i="8" s="1"/>
  <c r="F53" i="8"/>
  <c r="G52" i="8" s="1"/>
  <c r="G56" i="8"/>
  <c r="H56" i="7" l="1"/>
  <c r="F56" i="7"/>
  <c r="D56" i="7"/>
  <c r="H52" i="7"/>
  <c r="F52" i="7"/>
  <c r="D52" i="7"/>
  <c r="J51" i="7"/>
  <c r="I51" i="7"/>
  <c r="H51" i="7"/>
  <c r="G51" i="7"/>
  <c r="F51" i="7"/>
  <c r="E51" i="7"/>
  <c r="K48" i="7"/>
  <c r="J56" i="7" s="1"/>
  <c r="K47" i="7"/>
  <c r="K51" i="7" s="1"/>
  <c r="D43" i="7"/>
  <c r="E43" i="7" s="1"/>
  <c r="J30" i="7"/>
  <c r="K29" i="7" s="1"/>
  <c r="I20" i="7"/>
  <c r="K20" i="7"/>
  <c r="D39" i="7" s="1"/>
  <c r="D42" i="7" s="1"/>
  <c r="J20" i="7"/>
  <c r="H20" i="7"/>
  <c r="F20" i="7"/>
  <c r="D20" i="7"/>
  <c r="C20" i="7"/>
  <c r="H27" i="7" l="1"/>
  <c r="H46" i="7"/>
  <c r="H57" i="7" s="1"/>
  <c r="H53" i="7" s="1"/>
  <c r="I52" i="7" s="1"/>
  <c r="D38" i="7"/>
  <c r="D41" i="7" s="1"/>
  <c r="D34" i="7"/>
  <c r="F28" i="7"/>
  <c r="D33" i="7"/>
  <c r="J46" i="7"/>
  <c r="J57" i="7" s="1"/>
  <c r="J53" i="7" s="1"/>
  <c r="D28" i="7"/>
  <c r="D36" i="7"/>
  <c r="H28" i="7"/>
  <c r="E41" i="7"/>
  <c r="J58" i="7"/>
  <c r="K58" i="7" s="1"/>
  <c r="D46" i="7"/>
  <c r="D37" i="7"/>
  <c r="D27" i="7"/>
  <c r="E27" i="7" s="1"/>
  <c r="E20" i="7"/>
  <c r="G20" i="7"/>
  <c r="J52" i="7"/>
  <c r="I56" i="7" l="1"/>
  <c r="K56" i="7"/>
  <c r="D32" i="7"/>
  <c r="E32" i="7" s="1"/>
  <c r="D35" i="7"/>
  <c r="E34" i="7" s="1"/>
  <c r="F27" i="7"/>
  <c r="G27" i="7" s="1"/>
  <c r="F46" i="7"/>
  <c r="F57" i="7" s="1"/>
  <c r="K52" i="7"/>
  <c r="J54" i="7"/>
  <c r="K54" i="7" s="1"/>
  <c r="I27" i="7"/>
  <c r="D57" i="7"/>
  <c r="E56" i="7" s="1"/>
  <c r="D53" i="7"/>
  <c r="E52" i="7" s="1"/>
  <c r="D40" i="7" l="1"/>
  <c r="G56" i="7"/>
  <c r="F53" i="7"/>
  <c r="G52" i="7" s="1"/>
  <c r="H56" i="6" l="1"/>
  <c r="F56" i="6"/>
  <c r="D56" i="6"/>
  <c r="H52" i="6"/>
  <c r="F52" i="6"/>
  <c r="D52" i="6"/>
  <c r="J51" i="6"/>
  <c r="I51" i="6"/>
  <c r="H51" i="6"/>
  <c r="G51" i="6"/>
  <c r="F51" i="6"/>
  <c r="E51" i="6"/>
  <c r="K48" i="6"/>
  <c r="J56" i="6" s="1"/>
  <c r="K47" i="6"/>
  <c r="K51" i="6" s="1"/>
  <c r="D43" i="6"/>
  <c r="E43" i="6" s="1"/>
  <c r="J30" i="6"/>
  <c r="K29" i="6" s="1"/>
  <c r="K20" i="6"/>
  <c r="D39" i="6" s="1"/>
  <c r="D42" i="6" s="1"/>
  <c r="C20" i="6"/>
  <c r="J20" i="6"/>
  <c r="I20" i="6"/>
  <c r="H20" i="6"/>
  <c r="F20" i="6"/>
  <c r="E20" i="6"/>
  <c r="D20" i="6"/>
  <c r="D46" i="6" l="1"/>
  <c r="D37" i="6"/>
  <c r="D27" i="6"/>
  <c r="F27" i="6"/>
  <c r="F46" i="6"/>
  <c r="F57" i="6" s="1"/>
  <c r="F28" i="6"/>
  <c r="J46" i="6"/>
  <c r="J57" i="6" s="1"/>
  <c r="J53" i="6" s="1"/>
  <c r="D28" i="6"/>
  <c r="D33" i="6"/>
  <c r="H28" i="6"/>
  <c r="D36" i="6"/>
  <c r="H46" i="6"/>
  <c r="H57" i="6" s="1"/>
  <c r="H53" i="6" s="1"/>
  <c r="I52" i="6" s="1"/>
  <c r="H27" i="6"/>
  <c r="D38" i="6"/>
  <c r="D41" i="6" s="1"/>
  <c r="D34" i="6"/>
  <c r="E41" i="6"/>
  <c r="J58" i="6"/>
  <c r="K58" i="6" s="1"/>
  <c r="G20" i="6"/>
  <c r="J52" i="6"/>
  <c r="G27" i="6" l="1"/>
  <c r="E27" i="6"/>
  <c r="I56" i="6"/>
  <c r="K56" i="6"/>
  <c r="I27" i="6"/>
  <c r="D32" i="6"/>
  <c r="E32" i="6" s="1"/>
  <c r="D35" i="6"/>
  <c r="E34" i="6" s="1"/>
  <c r="G56" i="6"/>
  <c r="F53" i="6"/>
  <c r="G52" i="6" s="1"/>
  <c r="D40" i="6"/>
  <c r="K52" i="6"/>
  <c r="J54" i="6"/>
  <c r="K54" i="6" s="1"/>
  <c r="D57" i="6"/>
  <c r="E56" i="6" s="1"/>
  <c r="D53" i="6"/>
  <c r="E52" i="6" s="1"/>
  <c r="H56" i="5" l="1"/>
  <c r="F56" i="5"/>
  <c r="D56" i="5"/>
  <c r="H52" i="5"/>
  <c r="F52" i="5"/>
  <c r="D52" i="5"/>
  <c r="J51" i="5"/>
  <c r="I51" i="5"/>
  <c r="H51" i="5"/>
  <c r="G51" i="5"/>
  <c r="F51" i="5"/>
  <c r="E51" i="5"/>
  <c r="K48" i="5"/>
  <c r="J56" i="5" s="1"/>
  <c r="K47" i="5"/>
  <c r="J52" i="5" s="1"/>
  <c r="D43" i="5"/>
  <c r="E43" i="5" s="1"/>
  <c r="J30" i="5"/>
  <c r="K29" i="5" s="1"/>
  <c r="K20" i="5"/>
  <c r="D39" i="5" s="1"/>
  <c r="D42" i="5" s="1"/>
  <c r="C20" i="5"/>
  <c r="J20" i="5"/>
  <c r="I20" i="5"/>
  <c r="H20" i="5"/>
  <c r="F20" i="5"/>
  <c r="E20" i="5"/>
  <c r="D20" i="5"/>
  <c r="K51" i="5" l="1"/>
  <c r="H46" i="5"/>
  <c r="H57" i="5" s="1"/>
  <c r="H53" i="5" s="1"/>
  <c r="I52" i="5" s="1"/>
  <c r="H27" i="5"/>
  <c r="D38" i="5"/>
  <c r="D41" i="5" s="1"/>
  <c r="E41" i="5" s="1"/>
  <c r="D34" i="5"/>
  <c r="J58" i="5"/>
  <c r="K58" i="5" s="1"/>
  <c r="D46" i="5"/>
  <c r="D37" i="5"/>
  <c r="D27" i="5"/>
  <c r="F28" i="5"/>
  <c r="J46" i="5"/>
  <c r="J57" i="5" s="1"/>
  <c r="J53" i="5" s="1"/>
  <c r="K52" i="5" s="1"/>
  <c r="D28" i="5"/>
  <c r="D36" i="5"/>
  <c r="H28" i="5"/>
  <c r="D33" i="5"/>
  <c r="I56" i="5"/>
  <c r="F27" i="5"/>
  <c r="F46" i="5"/>
  <c r="F57" i="5" s="1"/>
  <c r="J54" i="5"/>
  <c r="K54" i="5" s="1"/>
  <c r="G20" i="5"/>
  <c r="G27" i="5" l="1"/>
  <c r="D32" i="5"/>
  <c r="E32" i="5" s="1"/>
  <c r="D35" i="5"/>
  <c r="E34" i="5" s="1"/>
  <c r="D57" i="5"/>
  <c r="E56" i="5" s="1"/>
  <c r="D53" i="5"/>
  <c r="E52" i="5" s="1"/>
  <c r="I27" i="5"/>
  <c r="G56" i="5"/>
  <c r="F53" i="5"/>
  <c r="G52" i="5" s="1"/>
  <c r="E27" i="5"/>
  <c r="D40" i="5"/>
  <c r="K56" i="5"/>
  <c r="H56" i="4" l="1"/>
  <c r="F56" i="4"/>
  <c r="D56" i="4"/>
  <c r="H52" i="4"/>
  <c r="F52" i="4"/>
  <c r="D52" i="4"/>
  <c r="J51" i="4"/>
  <c r="I51" i="4"/>
  <c r="H51" i="4"/>
  <c r="G51" i="4"/>
  <c r="F51" i="4"/>
  <c r="E51" i="4"/>
  <c r="K48" i="4"/>
  <c r="J56" i="4" s="1"/>
  <c r="K47" i="4"/>
  <c r="D43" i="4"/>
  <c r="E43" i="4" s="1"/>
  <c r="J30" i="4"/>
  <c r="K29" i="4" s="1"/>
  <c r="I20" i="4"/>
  <c r="E20" i="4"/>
  <c r="K20" i="4"/>
  <c r="D39" i="4" s="1"/>
  <c r="D42" i="4" s="1"/>
  <c r="J20" i="4"/>
  <c r="H20" i="4"/>
  <c r="F20" i="4"/>
  <c r="D20" i="4"/>
  <c r="C20" i="4"/>
  <c r="K51" i="4" l="1"/>
  <c r="H46" i="4"/>
  <c r="H57" i="4" s="1"/>
  <c r="H53" i="4" s="1"/>
  <c r="I52" i="4" s="1"/>
  <c r="H27" i="4"/>
  <c r="D38" i="4"/>
  <c r="D41" i="4" s="1"/>
  <c r="E41" i="4" s="1"/>
  <c r="D34" i="4"/>
  <c r="F28" i="4"/>
  <c r="J46" i="4"/>
  <c r="J57" i="4" s="1"/>
  <c r="J53" i="4" s="1"/>
  <c r="D28" i="4"/>
  <c r="D33" i="4"/>
  <c r="H28" i="4"/>
  <c r="D36" i="4"/>
  <c r="G20" i="4"/>
  <c r="D46" i="4"/>
  <c r="D37" i="4"/>
  <c r="D27" i="4"/>
  <c r="E27" i="4" s="1"/>
  <c r="J58" i="4"/>
  <c r="K58" i="4" s="1"/>
  <c r="F27" i="4"/>
  <c r="F46" i="4"/>
  <c r="F57" i="4" s="1"/>
  <c r="J52" i="4"/>
  <c r="I56" i="4" l="1"/>
  <c r="K56" i="4"/>
  <c r="G27" i="4"/>
  <c r="I27" i="4"/>
  <c r="K52" i="4"/>
  <c r="J54" i="4"/>
  <c r="K54" i="4" s="1"/>
  <c r="F53" i="4"/>
  <c r="G52" i="4" s="1"/>
  <c r="G56" i="4"/>
  <c r="D32" i="4"/>
  <c r="E32" i="4" s="1"/>
  <c r="D35" i="4"/>
  <c r="E34" i="4" s="1"/>
  <c r="D57" i="4"/>
  <c r="E56" i="4" s="1"/>
  <c r="D53" i="4"/>
  <c r="E52" i="4" s="1"/>
  <c r="D40" i="4" l="1"/>
  <c r="H56" i="3" l="1"/>
  <c r="F56" i="3"/>
  <c r="D56" i="3"/>
  <c r="H52" i="3"/>
  <c r="F52" i="3"/>
  <c r="D52" i="3"/>
  <c r="J51" i="3"/>
  <c r="I51" i="3"/>
  <c r="H51" i="3"/>
  <c r="G51" i="3"/>
  <c r="F51" i="3"/>
  <c r="E51" i="3"/>
  <c r="K48" i="3"/>
  <c r="J56" i="3" s="1"/>
  <c r="K47" i="3"/>
  <c r="D43" i="3"/>
  <c r="E43" i="3" s="1"/>
  <c r="J30" i="3"/>
  <c r="K29" i="3" s="1"/>
  <c r="K20" i="3"/>
  <c r="D39" i="3" s="1"/>
  <c r="D42" i="3" s="1"/>
  <c r="C20" i="3"/>
  <c r="J20" i="3"/>
  <c r="I20" i="3"/>
  <c r="H20" i="3"/>
  <c r="F20" i="3"/>
  <c r="E20" i="3"/>
  <c r="D20" i="3"/>
  <c r="K51" i="3" l="1"/>
  <c r="D46" i="3"/>
  <c r="D37" i="3"/>
  <c r="D27" i="3"/>
  <c r="F27" i="3"/>
  <c r="F46" i="3"/>
  <c r="F57" i="3" s="1"/>
  <c r="D38" i="3"/>
  <c r="D41" i="3" s="1"/>
  <c r="E41" i="3" s="1"/>
  <c r="D34" i="3"/>
  <c r="J58" i="3"/>
  <c r="K58" i="3" s="1"/>
  <c r="H46" i="3"/>
  <c r="H57" i="3" s="1"/>
  <c r="H53" i="3" s="1"/>
  <c r="I52" i="3" s="1"/>
  <c r="H27" i="3"/>
  <c r="F28" i="3"/>
  <c r="D33" i="3"/>
  <c r="J46" i="3"/>
  <c r="J57" i="3" s="1"/>
  <c r="J53" i="3" s="1"/>
  <c r="D28" i="3"/>
  <c r="D36" i="3"/>
  <c r="H28" i="3"/>
  <c r="J52" i="3"/>
  <c r="I56" i="3" l="1"/>
  <c r="G56" i="3"/>
  <c r="F53" i="3"/>
  <c r="G52" i="3" s="1"/>
  <c r="I27" i="3"/>
  <c r="D57" i="3"/>
  <c r="E56" i="3" s="1"/>
  <c r="D53" i="3"/>
  <c r="E52" i="3" s="1"/>
  <c r="K52" i="3"/>
  <c r="J54" i="3"/>
  <c r="K54" i="3" s="1"/>
  <c r="G27" i="3"/>
  <c r="E27" i="3"/>
  <c r="G20" i="3"/>
  <c r="K56" i="3"/>
  <c r="D32" i="3" l="1"/>
  <c r="D35" i="3"/>
  <c r="E34" i="3" s="1"/>
  <c r="E32" i="3" l="1"/>
  <c r="D40" i="3"/>
  <c r="G15" i="2" l="1"/>
  <c r="H15" i="2"/>
  <c r="I15" i="2"/>
  <c r="J15" i="2"/>
  <c r="K15" i="2"/>
  <c r="G16" i="2"/>
  <c r="H16" i="2"/>
  <c r="I16" i="2"/>
  <c r="J16" i="2"/>
  <c r="K16" i="2"/>
  <c r="G17" i="2"/>
  <c r="H17" i="2"/>
  <c r="I17" i="2"/>
  <c r="J17" i="2"/>
  <c r="K17" i="2"/>
  <c r="G18" i="2"/>
  <c r="H18" i="2"/>
  <c r="I18" i="2"/>
  <c r="J18" i="2"/>
  <c r="K18" i="2"/>
  <c r="G19" i="2"/>
  <c r="H19" i="2"/>
  <c r="I19" i="2"/>
  <c r="J19" i="2"/>
  <c r="K19" i="2"/>
  <c r="H56" i="2"/>
  <c r="F56" i="2"/>
  <c r="D56" i="2"/>
  <c r="H52" i="2"/>
  <c r="F52" i="2"/>
  <c r="D52" i="2"/>
  <c r="J51" i="2"/>
  <c r="I51" i="2"/>
  <c r="H51" i="2"/>
  <c r="G51" i="2"/>
  <c r="F51" i="2"/>
  <c r="E51" i="2"/>
  <c r="K48" i="2"/>
  <c r="J56" i="2" s="1"/>
  <c r="K47" i="2"/>
  <c r="E43" i="2"/>
  <c r="D43" i="2"/>
  <c r="J30" i="2"/>
  <c r="K29" i="2" s="1"/>
  <c r="F20" i="2"/>
  <c r="D20" i="2"/>
  <c r="E20" i="2"/>
  <c r="C20" i="2"/>
  <c r="K51" i="2" l="1"/>
  <c r="H20" i="2"/>
  <c r="J20" i="2"/>
  <c r="D38" i="2" s="1"/>
  <c r="D41" i="2" s="1"/>
  <c r="I20" i="2"/>
  <c r="K20" i="2"/>
  <c r="D39" i="2" s="1"/>
  <c r="D42" i="2" s="1"/>
  <c r="F46" i="2"/>
  <c r="F57" i="2" s="1"/>
  <c r="F27" i="2"/>
  <c r="H27" i="2"/>
  <c r="H46" i="2"/>
  <c r="H57" i="2" s="1"/>
  <c r="H53" i="2" s="1"/>
  <c r="I52" i="2" s="1"/>
  <c r="H28" i="2"/>
  <c r="F28" i="2"/>
  <c r="J46" i="2"/>
  <c r="J57" i="2" s="1"/>
  <c r="J53" i="2" s="1"/>
  <c r="D28" i="2"/>
  <c r="D36" i="2"/>
  <c r="D33" i="2"/>
  <c r="D27" i="2"/>
  <c r="D37" i="2"/>
  <c r="D46" i="2"/>
  <c r="J58" i="2"/>
  <c r="K58" i="2" s="1"/>
  <c r="I56" i="2"/>
  <c r="G20" i="2"/>
  <c r="L48" i="2"/>
  <c r="J52" i="2"/>
  <c r="G27" i="2" l="1"/>
  <c r="D34" i="2"/>
  <c r="E41" i="2"/>
  <c r="D35" i="2"/>
  <c r="D32" i="2"/>
  <c r="E32" i="2" s="1"/>
  <c r="K52" i="2"/>
  <c r="J54" i="2"/>
  <c r="K54" i="2" s="1"/>
  <c r="D57" i="2"/>
  <c r="E56" i="2" s="1"/>
  <c r="D53" i="2"/>
  <c r="E52" i="2" s="1"/>
  <c r="G56" i="2"/>
  <c r="F53" i="2"/>
  <c r="G52" i="2" s="1"/>
  <c r="E34" i="2"/>
  <c r="K56" i="2"/>
  <c r="E27" i="2"/>
  <c r="I27" i="2"/>
  <c r="D40" i="2" l="1"/>
  <c r="J58" i="1" l="1"/>
  <c r="K58" i="1" s="1"/>
  <c r="J54" i="1"/>
  <c r="K54" i="1" s="1"/>
  <c r="J51" i="1"/>
  <c r="I51" i="1"/>
  <c r="H51" i="1"/>
  <c r="G51" i="1"/>
  <c r="F51" i="1"/>
  <c r="E51" i="1"/>
  <c r="K48" i="1"/>
  <c r="K47" i="1"/>
  <c r="K51" i="1" s="1"/>
  <c r="D43" i="1"/>
  <c r="E43" i="1" s="1"/>
  <c r="J30" i="1"/>
  <c r="K29" i="1" s="1"/>
  <c r="J20" i="1"/>
  <c r="K20" i="1"/>
  <c r="D39" i="1" s="1"/>
  <c r="D42" i="1" s="1"/>
  <c r="I20" i="1"/>
  <c r="H20" i="1"/>
  <c r="E20" i="1"/>
  <c r="D20" i="1"/>
  <c r="C20" i="1"/>
  <c r="F46" i="1" l="1"/>
  <c r="F57" i="1" s="1"/>
  <c r="F27" i="1"/>
  <c r="F28" i="1"/>
  <c r="J46" i="1"/>
  <c r="J57" i="1" s="1"/>
  <c r="D28" i="1"/>
  <c r="D36" i="1"/>
  <c r="D33" i="1"/>
  <c r="H28" i="1"/>
  <c r="D46" i="1"/>
  <c r="D37" i="1"/>
  <c r="D27" i="1"/>
  <c r="D38" i="1"/>
  <c r="D41" i="1" s="1"/>
  <c r="E41" i="1" s="1"/>
  <c r="D34" i="1"/>
  <c r="F20" i="1"/>
  <c r="G20" i="1"/>
  <c r="E27" i="1" l="1"/>
  <c r="D32" i="1"/>
  <c r="E32" i="1" s="1"/>
  <c r="D35" i="1"/>
  <c r="J53" i="1"/>
  <c r="K52" i="1" s="1"/>
  <c r="K56" i="1"/>
  <c r="G56" i="1"/>
  <c r="F53" i="1"/>
  <c r="G52" i="1" s="1"/>
  <c r="H27" i="1"/>
  <c r="I27" i="1" s="1"/>
  <c r="H46" i="1"/>
  <c r="H57" i="1" s="1"/>
  <c r="E34" i="1"/>
  <c r="D57" i="1"/>
  <c r="E56" i="1" s="1"/>
  <c r="D53" i="1"/>
  <c r="E52" i="1" s="1"/>
  <c r="G27" i="1"/>
  <c r="D40" i="1" l="1"/>
  <c r="H53" i="1"/>
  <c r="I52" i="1" s="1"/>
  <c r="I56" i="1"/>
</calcChain>
</file>

<file path=xl/sharedStrings.xml><?xml version="1.0" encoding="utf-8"?>
<sst xmlns="http://schemas.openxmlformats.org/spreadsheetml/2006/main" count="1156" uniqueCount="85">
  <si>
    <t xml:space="preserve">EMPRESA DE SERVICIOS PUBLICOS </t>
  </si>
  <si>
    <t>DEL MUNICIPIO DE LA PLATA HUILA</t>
  </si>
  <si>
    <t>Nit:  813.002.781-2</t>
  </si>
  <si>
    <t xml:space="preserve">Informe mensual  de indicadores </t>
  </si>
  <si>
    <t>Área Facturación</t>
  </si>
  <si>
    <t>ESTRATO</t>
  </si>
  <si>
    <t>Suscriptores</t>
  </si>
  <si>
    <t>Usuarios de:</t>
  </si>
  <si>
    <t>Usuarios con Medidor</t>
  </si>
  <si>
    <t>Determinación del Consumo:</t>
  </si>
  <si>
    <t>Estado del Medidor:</t>
  </si>
  <si>
    <t>Acueducto</t>
  </si>
  <si>
    <t>Alcantarillado</t>
  </si>
  <si>
    <t>Aseo</t>
  </si>
  <si>
    <t>Medidor Leído</t>
  </si>
  <si>
    <t>Medidor por Promedio</t>
  </si>
  <si>
    <t>Medidor Buen Estado</t>
  </si>
  <si>
    <t xml:space="preserve">Medidor Dañado </t>
  </si>
  <si>
    <t>Residencial 1</t>
  </si>
  <si>
    <t>Residencial 2</t>
  </si>
  <si>
    <t>Residencial 3</t>
  </si>
  <si>
    <t>Comercial</t>
  </si>
  <si>
    <t>Oficial</t>
  </si>
  <si>
    <t>TOTAL</t>
  </si>
  <si>
    <t xml:space="preserve">Indicadores  </t>
  </si>
  <si>
    <t xml:space="preserve">Empresa </t>
  </si>
  <si>
    <t>Datos</t>
  </si>
  <si>
    <t>%</t>
  </si>
  <si>
    <t>3. INDICADORES CALIDAD DEL SERVICIO</t>
  </si>
  <si>
    <t xml:space="preserve">Cobertura </t>
  </si>
  <si>
    <t>No. Usuarios Acueducto</t>
  </si>
  <si>
    <t>No. De Domicilios</t>
  </si>
  <si>
    <t xml:space="preserve">Cobertura  Servicio Aseo </t>
  </si>
  <si>
    <t>Basura Recogida</t>
  </si>
  <si>
    <t>Basura Producida</t>
  </si>
  <si>
    <t>4. INDICADORES SERVICIO DE ACUEDUCTO</t>
  </si>
  <si>
    <t>Índice de Micromedición Nominal</t>
  </si>
  <si>
    <t>No. De Micromedidores Instalados</t>
  </si>
  <si>
    <t>No. Total de Suscriptores</t>
  </si>
  <si>
    <t xml:space="preserve"> Índice de Micromedición Real (Instalada)</t>
  </si>
  <si>
    <t>No Medidores Funcionando</t>
  </si>
  <si>
    <t>No. De Medidores Instalados</t>
  </si>
  <si>
    <t>Usuarios Sin Servicio de Acueducto</t>
  </si>
  <si>
    <t>Total Usuarios Acueducto</t>
  </si>
  <si>
    <t>Medición Buena</t>
  </si>
  <si>
    <t>Medición Defectuosa</t>
  </si>
  <si>
    <t>%de Micromedición</t>
  </si>
  <si>
    <t>% Usuarios con Medidores Defectuosa</t>
  </si>
  <si>
    <t>No. Usuarios con Medición buena</t>
  </si>
  <si>
    <t>No. Usuarios con Medición Defectuosa</t>
  </si>
  <si>
    <t>Índice de agua no contabilizada durante el período,  sin espeofocar  pérdidas técnicas y comerciales</t>
  </si>
  <si>
    <t>Vol. agua producida - Vol. agua facturada</t>
  </si>
  <si>
    <t>Vol. Agua producida</t>
  </si>
  <si>
    <t>4.1. INDICADORES DE GESTION COMERCIAL</t>
  </si>
  <si>
    <t>No de Suscriptores y/o Usuarios</t>
  </si>
  <si>
    <t>PETICIONES  QUE NO CONTRIBUTEN RECLAMACION</t>
  </si>
  <si>
    <t>FACTURACION</t>
  </si>
  <si>
    <t>PRESTACION</t>
  </si>
  <si>
    <t>INSTALACION</t>
  </si>
  <si>
    <t>TOTAL PQR´S</t>
  </si>
  <si>
    <t>Reclamos y Peticiones Oficina PQR</t>
  </si>
  <si>
    <t>No. Peticiones Oficina PQR'S</t>
  </si>
  <si>
    <t>No. Facturas Emitidas</t>
  </si>
  <si>
    <t>Tiempo de Respuesta Reclamaciones Oficina Facturacion.</t>
  </si>
  <si>
    <t>No. De Reclamos</t>
  </si>
  <si>
    <t>Zuma Fecha solución Recl-Fecha de Recl</t>
  </si>
  <si>
    <t>Reclamos Facturación</t>
  </si>
  <si>
    <t xml:space="preserve">No. Reclamos Facturación </t>
  </si>
  <si>
    <t>Tiempo de Respuesta Oficina PQR'S</t>
  </si>
  <si>
    <t xml:space="preserve">No. De Peticiones </t>
  </si>
  <si>
    <t xml:space="preserve">Zuma Fecha solución Recl-Fecha </t>
  </si>
  <si>
    <t>Índice de agua no contabilizada durante el período,  sin especificar pérdidas técnicas y comerciales</t>
  </si>
  <si>
    <t>Informe  Enero  2017</t>
  </si>
  <si>
    <t>Informe  Febrero  2017</t>
  </si>
  <si>
    <t>Informe  Marzo  2017</t>
  </si>
  <si>
    <t>Informes  Abril  2017</t>
  </si>
  <si>
    <t>Informe  Mayo  2017</t>
  </si>
  <si>
    <t>Informe  Junio  2017</t>
  </si>
  <si>
    <t>Informe  Julio  2017</t>
  </si>
  <si>
    <t>Informe  Agosto  2017</t>
  </si>
  <si>
    <t>Informe  Septiembre  2017</t>
  </si>
  <si>
    <t>INFORMES SUI/VALIDAD USUARIOS</t>
  </si>
  <si>
    <t>Informe  Octubre   2017</t>
  </si>
  <si>
    <t>Informe  Noviembre   2017</t>
  </si>
  <si>
    <t>Informe  Diciembre 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</si>
</sst>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Albertus Extra Bold"/>
      <family val="2"/>
    </font>
    <font>
      <sz val="18"/>
      <color theme="1"/>
      <name val="Albertus Extra Bold"/>
      <family val="2"/>
    </font>
    <font>
      <sz val="20"/>
      <name val="Albertus Extra Bold"/>
      <family val="2"/>
    </font>
    <font>
      <sz val="18"/>
      <name val="Albertus Extra Bold"/>
      <family val="2"/>
    </font>
    <font>
      <sz val="20"/>
      <name val="Albertus Medium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0625">
        <fgColor theme="0" tint="-0.499984740745262"/>
        <bgColor theme="0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4" fillId="0" borderId="0" xfId="0" applyFont="1"/>
    <xf numFmtId="165" fontId="5" fillId="0" borderId="0" xfId="1" applyNumberFormat="1" applyFont="1"/>
    <xf numFmtId="0" fontId="6" fillId="0" borderId="0" xfId="0" applyFont="1" applyBorder="1"/>
    <xf numFmtId="0" fontId="7" fillId="0" borderId="0" xfId="0" applyFont="1"/>
    <xf numFmtId="0" fontId="2" fillId="0" borderId="0" xfId="0" applyFont="1" applyBorder="1"/>
    <xf numFmtId="0" fontId="8" fillId="0" borderId="0" xfId="0" applyFont="1"/>
    <xf numFmtId="0" fontId="0" fillId="0" borderId="0" xfId="0" applyFont="1"/>
    <xf numFmtId="0" fontId="11" fillId="0" borderId="0" xfId="0" applyFont="1" applyBorder="1"/>
    <xf numFmtId="0" fontId="12" fillId="0" borderId="0" xfId="0" applyFont="1"/>
    <xf numFmtId="0" fontId="14" fillId="0" borderId="0" xfId="0" applyFont="1"/>
    <xf numFmtId="166" fontId="13" fillId="2" borderId="9" xfId="1" applyNumberFormat="1" applyFont="1" applyFill="1" applyBorder="1" applyAlignment="1">
      <alignment vertical="center"/>
    </xf>
    <xf numFmtId="166" fontId="13" fillId="2" borderId="9" xfId="1" applyNumberFormat="1" applyFont="1" applyFill="1" applyBorder="1" applyAlignment="1">
      <alignment horizontal="center" vertical="center" wrapText="1"/>
    </xf>
    <xf numFmtId="166" fontId="13" fillId="2" borderId="10" xfId="1" applyNumberFormat="1" applyFont="1" applyFill="1" applyBorder="1" applyAlignment="1">
      <alignment horizontal="center" vertical="center" wrapText="1"/>
    </xf>
    <xf numFmtId="166" fontId="13" fillId="2" borderId="11" xfId="1" applyNumberFormat="1" applyFont="1" applyFill="1" applyBorder="1" applyAlignment="1">
      <alignment horizontal="center" vertical="center" wrapText="1"/>
    </xf>
    <xf numFmtId="0" fontId="0" fillId="0" borderId="12" xfId="3" applyFont="1" applyBorder="1" applyAlignment="1">
      <alignment horizontal="center" vertical="center"/>
    </xf>
    <xf numFmtId="165" fontId="15" fillId="0" borderId="13" xfId="1" applyNumberFormat="1" applyFont="1" applyBorder="1"/>
    <xf numFmtId="165" fontId="15" fillId="0" borderId="0" xfId="0" applyNumberFormat="1" applyFont="1"/>
    <xf numFmtId="0" fontId="15" fillId="0" borderId="0" xfId="0" applyFont="1"/>
    <xf numFmtId="0" fontId="15" fillId="0" borderId="12" xfId="0" applyFont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165" fontId="16" fillId="2" borderId="5" xfId="1" applyNumberFormat="1" applyFont="1" applyFill="1" applyBorder="1" applyAlignment="1">
      <alignment vertical="center"/>
    </xf>
    <xf numFmtId="166" fontId="16" fillId="2" borderId="6" xfId="1" applyNumberFormat="1" applyFont="1" applyFill="1" applyBorder="1" applyAlignment="1">
      <alignment vertical="center"/>
    </xf>
    <xf numFmtId="166" fontId="16" fillId="2" borderId="7" xfId="1" applyNumberFormat="1" applyFont="1" applyFill="1" applyBorder="1" applyAlignment="1">
      <alignment vertical="center"/>
    </xf>
    <xf numFmtId="0" fontId="19" fillId="0" borderId="0" xfId="0" applyFont="1"/>
    <xf numFmtId="0" fontId="20" fillId="2" borderId="1" xfId="0" applyFont="1" applyFill="1" applyBorder="1" applyAlignment="1">
      <alignment horizontal="center"/>
    </xf>
    <xf numFmtId="165" fontId="19" fillId="0" borderId="0" xfId="0" applyNumberFormat="1" applyFont="1"/>
    <xf numFmtId="0" fontId="3" fillId="3" borderId="5" xfId="0" applyFont="1" applyFill="1" applyBorder="1" applyAlignment="1">
      <alignment vertical="center"/>
    </xf>
    <xf numFmtId="0" fontId="21" fillId="0" borderId="13" xfId="0" applyFont="1" applyBorder="1" applyAlignment="1">
      <alignment horizontal="left" wrapText="1"/>
    </xf>
    <xf numFmtId="165" fontId="0" fillId="0" borderId="15" xfId="1" applyNumberFormat="1" applyFont="1" applyBorder="1"/>
    <xf numFmtId="165" fontId="21" fillId="0" borderId="0" xfId="1" applyNumberFormat="1" applyFont="1"/>
    <xf numFmtId="0" fontId="21" fillId="0" borderId="8" xfId="0" applyFont="1" applyBorder="1" applyAlignment="1">
      <alignment horizontal="left" wrapText="1"/>
    </xf>
    <xf numFmtId="165" fontId="0" fillId="0" borderId="16" xfId="1" applyNumberFormat="1" applyFont="1" applyBorder="1"/>
    <xf numFmtId="0" fontId="21" fillId="0" borderId="1" xfId="0" applyFont="1" applyBorder="1" applyAlignment="1">
      <alignment horizontal="left" wrapText="1"/>
    </xf>
    <xf numFmtId="0" fontId="22" fillId="3" borderId="6" xfId="0" applyFont="1" applyFill="1" applyBorder="1" applyAlignment="1">
      <alignment vertical="center" wrapText="1"/>
    </xf>
    <xf numFmtId="164" fontId="0" fillId="0" borderId="13" xfId="1" applyFont="1" applyBorder="1" applyAlignment="1">
      <alignment horizontal="center" vertical="center"/>
    </xf>
    <xf numFmtId="164" fontId="0" fillId="5" borderId="1" xfId="1" applyFont="1" applyFill="1" applyBorder="1" applyAlignment="1">
      <alignment vertical="center"/>
    </xf>
    <xf numFmtId="164" fontId="0" fillId="0" borderId="8" xfId="1" applyFont="1" applyBorder="1" applyAlignment="1">
      <alignment horizontal="center" vertical="center"/>
    </xf>
    <xf numFmtId="164" fontId="0" fillId="5" borderId="8" xfId="1" applyFont="1" applyFill="1" applyBorder="1" applyAlignment="1">
      <alignment vertical="center"/>
    </xf>
    <xf numFmtId="164" fontId="0" fillId="5" borderId="2" xfId="1" applyFont="1" applyFill="1" applyBorder="1" applyAlignment="1">
      <alignment vertical="center"/>
    </xf>
    <xf numFmtId="164" fontId="0" fillId="5" borderId="4" xfId="1" applyFont="1" applyFill="1" applyBorder="1" applyAlignment="1">
      <alignment vertical="center"/>
    </xf>
    <xf numFmtId="164" fontId="0" fillId="5" borderId="14" xfId="1" applyFont="1" applyFill="1" applyBorder="1" applyAlignment="1">
      <alignment vertical="center"/>
    </xf>
    <xf numFmtId="164" fontId="0" fillId="5" borderId="11" xfId="1" applyFont="1" applyFill="1" applyBorder="1" applyAlignment="1">
      <alignment vertical="center"/>
    </xf>
    <xf numFmtId="164" fontId="0" fillId="5" borderId="3" xfId="1" applyFont="1" applyFill="1" applyBorder="1" applyAlignment="1">
      <alignment vertical="center"/>
    </xf>
    <xf numFmtId="164" fontId="0" fillId="5" borderId="12" xfId="1" applyFont="1" applyFill="1" applyBorder="1" applyAlignment="1">
      <alignment vertical="center"/>
    </xf>
    <xf numFmtId="164" fontId="0" fillId="5" borderId="0" xfId="1" applyFont="1" applyFill="1" applyBorder="1" applyAlignment="1">
      <alignment vertical="center"/>
    </xf>
    <xf numFmtId="164" fontId="0" fillId="5" borderId="17" xfId="1" applyFont="1" applyFill="1" applyBorder="1" applyAlignment="1">
      <alignment vertical="center"/>
    </xf>
    <xf numFmtId="165" fontId="15" fillId="0" borderId="2" xfId="0" applyNumberFormat="1" applyFont="1" applyBorder="1" applyAlignment="1">
      <alignment horizontal="right"/>
    </xf>
    <xf numFmtId="165" fontId="15" fillId="0" borderId="4" xfId="0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15" fillId="0" borderId="12" xfId="0" applyNumberFormat="1" applyFont="1" applyBorder="1" applyAlignment="1">
      <alignment horizontal="right"/>
    </xf>
    <xf numFmtId="165" fontId="15" fillId="0" borderId="17" xfId="0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4" fontId="0" fillId="5" borderId="13" xfId="1" applyFont="1" applyFill="1" applyBorder="1" applyAlignment="1">
      <alignment vertical="center"/>
    </xf>
    <xf numFmtId="165" fontId="15" fillId="0" borderId="14" xfId="0" applyNumberFormat="1" applyFont="1" applyBorder="1" applyAlignment="1">
      <alignment horizontal="right"/>
    </xf>
    <xf numFmtId="165" fontId="15" fillId="0" borderId="11" xfId="0" applyNumberFormat="1" applyFont="1" applyBorder="1" applyAlignment="1">
      <alignment horizontal="right"/>
    </xf>
    <xf numFmtId="9" fontId="0" fillId="0" borderId="0" xfId="2" applyFont="1" applyAlignment="1">
      <alignment horizontal="right"/>
    </xf>
    <xf numFmtId="0" fontId="21" fillId="0" borderId="1" xfId="0" applyFont="1" applyFill="1" applyBorder="1" applyAlignment="1">
      <alignment horizontal="left" wrapText="1"/>
    </xf>
    <xf numFmtId="0" fontId="21" fillId="0" borderId="8" xfId="0" applyFont="1" applyFill="1" applyBorder="1" applyAlignment="1">
      <alignment horizontal="left" wrapText="1"/>
    </xf>
    <xf numFmtId="164" fontId="0" fillId="5" borderId="10" xfId="1" applyFont="1" applyFill="1" applyBorder="1" applyAlignment="1">
      <alignment vertical="center"/>
    </xf>
    <xf numFmtId="0" fontId="0" fillId="0" borderId="5" xfId="0" applyFont="1" applyBorder="1"/>
    <xf numFmtId="164" fontId="15" fillId="0" borderId="7" xfId="1" applyFont="1" applyBorder="1" applyAlignment="1">
      <alignment horizontal="right"/>
    </xf>
    <xf numFmtId="165" fontId="0" fillId="0" borderId="3" xfId="1" applyNumberFormat="1" applyFont="1" applyFill="1" applyBorder="1" applyAlignment="1"/>
    <xf numFmtId="165" fontId="0" fillId="0" borderId="11" xfId="1" applyNumberFormat="1" applyFont="1" applyFill="1" applyBorder="1" applyAlignment="1"/>
    <xf numFmtId="165" fontId="0" fillId="0" borderId="2" xfId="1" applyNumberFormat="1" applyFont="1" applyFill="1" applyBorder="1" applyAlignment="1"/>
    <xf numFmtId="165" fontId="0" fillId="0" borderId="5" xfId="1" applyNumberFormat="1" applyFont="1" applyFill="1" applyBorder="1" applyAlignment="1"/>
    <xf numFmtId="165" fontId="4" fillId="6" borderId="5" xfId="1" applyNumberFormat="1" applyFont="1" applyFill="1" applyBorder="1" applyAlignment="1">
      <alignment vertical="center"/>
    </xf>
    <xf numFmtId="165" fontId="4" fillId="6" borderId="7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165" fontId="0" fillId="0" borderId="15" xfId="1" applyNumberFormat="1" applyFont="1" applyFill="1" applyBorder="1"/>
    <xf numFmtId="165" fontId="0" fillId="0" borderId="13" xfId="1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165" fontId="0" fillId="0" borderId="16" xfId="1" applyNumberFormat="1" applyFont="1" applyFill="1" applyBorder="1"/>
    <xf numFmtId="165" fontId="0" fillId="0" borderId="8" xfId="1" applyNumberFormat="1" applyFont="1" applyFill="1" applyBorder="1" applyAlignment="1">
      <alignment horizontal="center" vertical="center"/>
    </xf>
    <xf numFmtId="165" fontId="0" fillId="0" borderId="18" xfId="1" applyNumberFormat="1" applyFont="1" applyFill="1" applyBorder="1"/>
    <xf numFmtId="165" fontId="0" fillId="0" borderId="13" xfId="1" applyNumberFormat="1" applyFont="1" applyBorder="1" applyAlignment="1">
      <alignment horizontal="left" vertical="center" indent="4"/>
    </xf>
    <xf numFmtId="165" fontId="0" fillId="0" borderId="8" xfId="1" applyNumberFormat="1" applyFont="1" applyBorder="1" applyAlignment="1">
      <alignment horizontal="left" vertical="center" indent="4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4" borderId="8" xfId="1" applyFont="1" applyFill="1" applyBorder="1" applyAlignment="1">
      <alignment horizontal="center" vertical="center"/>
    </xf>
    <xf numFmtId="164" fontId="3" fillId="4" borderId="9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9" fontId="3" fillId="4" borderId="8" xfId="2" applyFont="1" applyFill="1" applyBorder="1" applyAlignment="1">
      <alignment horizontal="center" vertical="center"/>
    </xf>
    <xf numFmtId="9" fontId="3" fillId="4" borderId="9" xfId="2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5" fontId="3" fillId="0" borderId="5" xfId="1" applyNumberFormat="1" applyFont="1" applyFill="1" applyBorder="1" applyAlignment="1"/>
    <xf numFmtId="165" fontId="3" fillId="0" borderId="7" xfId="1" applyNumberFormat="1" applyFont="1" applyFill="1" applyBorder="1" applyAlignment="1"/>
    <xf numFmtId="49" fontId="24" fillId="6" borderId="5" xfId="0" applyNumberFormat="1" applyFont="1" applyFill="1" applyBorder="1" applyAlignment="1">
      <alignment horizontal="center" vertical="center"/>
    </xf>
    <xf numFmtId="49" fontId="24" fillId="6" borderId="7" xfId="0" applyNumberFormat="1" applyFont="1" applyFill="1" applyBorder="1" applyAlignment="1">
      <alignment horizontal="center" vertical="center"/>
    </xf>
    <xf numFmtId="164" fontId="23" fillId="5" borderId="12" xfId="1" applyFont="1" applyFill="1" applyBorder="1" applyAlignment="1">
      <alignment horizontal="left" vertical="center"/>
    </xf>
    <xf numFmtId="164" fontId="3" fillId="4" borderId="14" xfId="1" applyFont="1" applyFill="1" applyBorder="1" applyAlignment="1">
      <alignment horizontal="center" vertical="center"/>
    </xf>
    <xf numFmtId="164" fontId="3" fillId="4" borderId="5" xfId="1" applyFont="1" applyFill="1" applyBorder="1" applyAlignment="1">
      <alignment horizontal="center" vertical="center"/>
    </xf>
    <xf numFmtId="164" fontId="23" fillId="5" borderId="14" xfId="1" applyFont="1" applyFill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9" fontId="3" fillId="0" borderId="8" xfId="2" applyFont="1" applyBorder="1" applyAlignment="1">
      <alignment horizontal="center" vertical="center"/>
    </xf>
    <xf numFmtId="9" fontId="3" fillId="0" borderId="9" xfId="2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166" fontId="13" fillId="2" borderId="8" xfId="1" applyNumberFormat="1" applyFont="1" applyFill="1" applyBorder="1" applyAlignment="1">
      <alignment horizontal="center" vertical="center"/>
    </xf>
    <xf numFmtId="166" fontId="13" fillId="2" borderId="2" xfId="1" applyNumberFormat="1" applyFont="1" applyFill="1" applyBorder="1" applyAlignment="1">
      <alignment horizontal="center" vertical="center"/>
    </xf>
    <xf numFmtId="166" fontId="13" fillId="2" borderId="3" xfId="1" applyNumberFormat="1" applyFont="1" applyFill="1" applyBorder="1" applyAlignment="1">
      <alignment horizontal="center" vertical="center"/>
    </xf>
    <xf numFmtId="166" fontId="13" fillId="2" borderId="4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 wrapText="1"/>
    </xf>
    <xf numFmtId="166" fontId="13" fillId="2" borderId="8" xfId="1" applyNumberFormat="1" applyFont="1" applyFill="1" applyBorder="1" applyAlignment="1">
      <alignment horizontal="center" vertical="center" wrapText="1"/>
    </xf>
    <xf numFmtId="166" fontId="13" fillId="2" borderId="5" xfId="1" applyNumberFormat="1" applyFont="1" applyFill="1" applyBorder="1" applyAlignment="1">
      <alignment horizontal="center" vertical="center" wrapText="1"/>
    </xf>
    <xf numFmtId="166" fontId="13" fillId="2" borderId="6" xfId="1" applyNumberFormat="1" applyFont="1" applyFill="1" applyBorder="1" applyAlignment="1">
      <alignment horizontal="center" vertical="center" wrapText="1"/>
    </xf>
    <xf numFmtId="166" fontId="13" fillId="2" borderId="5" xfId="1" applyNumberFormat="1" applyFont="1" applyFill="1" applyBorder="1" applyAlignment="1">
      <alignment horizontal="center" vertical="center"/>
    </xf>
    <xf numFmtId="166" fontId="13" fillId="2" borderId="7" xfId="1" applyNumberFormat="1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16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2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342901</xdr:colOff>
      <xdr:row>0</xdr:row>
      <xdr:rowOff>180975</xdr:rowOff>
    </xdr:from>
    <xdr:to>
      <xdr:col>1</xdr:col>
      <xdr:colOff>1952625</xdr:colOff>
      <xdr:row>4</xdr:row>
      <xdr:rowOff>47648</xdr:rowOff>
    </xdr:to>
    <xdr:pic>
      <xdr:nvPicPr>
        <xdr:cNvPr id="3" name="Picture 0" descr="b188aeffab744b2f89f5823471559f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180975"/>
          <a:ext cx="1609724" cy="8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1.%20%20%20AREACOMERCIAL\1.%20%20%20%202017\1.%20%20%20FACTURACION%202017\02.%20%20%20%20Feb.%20%20%20Fac.%20En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1.%20%20%20AREACOMERCIAL\1.%20%20%20%202017\1.%20%20%20FACTURACION%202017\09.%20%20%20%20Sep.%20%20%20Fac.%20Agost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"/>
      <sheetName val="Inactivos"/>
      <sheetName val="Ini. DXC"/>
      <sheetName val="IFinal.DXC"/>
      <sheetName val="I. Predios"/>
      <sheetName val="Estratos"/>
      <sheetName val="Estados"/>
      <sheetName val="Resumen .Estados"/>
      <sheetName val="Morosos "/>
      <sheetName val="Indicadores "/>
      <sheetName val="F. Inicial"/>
      <sheetName val="F. Final "/>
      <sheetName val="CUADRO F."/>
      <sheetName val="Incial"/>
      <sheetName val="Impuesto"/>
      <sheetName val="Impuesto. MARTHA"/>
      <sheetName val="Inf.Recaudo"/>
      <sheetName val="CUADRO 1"/>
      <sheetName val="CUADRO 2"/>
      <sheetName val="CUADRO 3"/>
      <sheetName val="CUADRO 4"/>
      <sheetName val="ING."/>
      <sheetName val="Hoja2"/>
      <sheetName val="Resumen"/>
      <sheetName val="R. CC"/>
      <sheetName val="M 3 "/>
      <sheetName val="01"/>
      <sheetName val="02"/>
      <sheetName val="03"/>
      <sheetName val="01."/>
      <sheetName val="02."/>
      <sheetName val="03."/>
      <sheetName val="Subsidios"/>
      <sheetName val="Sub Cta Cobro"/>
      <sheetName val="F &amp; R  Est"/>
    </sheetNames>
    <sheetDataSet>
      <sheetData sheetId="0"/>
      <sheetData sheetId="1"/>
      <sheetData sheetId="2"/>
      <sheetData sheetId="3"/>
      <sheetData sheetId="4"/>
      <sheetData sheetId="5">
        <row r="12">
          <cell r="H12">
            <v>1906</v>
          </cell>
          <cell r="I12">
            <v>46</v>
          </cell>
          <cell r="J12">
            <v>1907</v>
          </cell>
          <cell r="K12">
            <v>45</v>
          </cell>
        </row>
        <row r="13">
          <cell r="H13">
            <v>3583</v>
          </cell>
          <cell r="I13">
            <v>98</v>
          </cell>
          <cell r="J13">
            <v>3585</v>
          </cell>
          <cell r="K13">
            <v>96</v>
          </cell>
        </row>
        <row r="14">
          <cell r="H14">
            <v>1110</v>
          </cell>
          <cell r="I14">
            <v>31</v>
          </cell>
          <cell r="J14">
            <v>1110</v>
          </cell>
          <cell r="K14">
            <v>31</v>
          </cell>
        </row>
        <row r="15">
          <cell r="H15">
            <v>510</v>
          </cell>
          <cell r="I15">
            <v>13</v>
          </cell>
          <cell r="J15">
            <v>512</v>
          </cell>
          <cell r="K15">
            <v>11</v>
          </cell>
        </row>
        <row r="16">
          <cell r="H16">
            <v>67</v>
          </cell>
          <cell r="I16">
            <v>15</v>
          </cell>
          <cell r="J16">
            <v>67</v>
          </cell>
          <cell r="K16">
            <v>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. DXC"/>
      <sheetName val="IFinal.DXC"/>
      <sheetName val="I. Predios"/>
      <sheetName val="Inf.Barrios"/>
      <sheetName val="Inf. consolidado"/>
      <sheetName val="Estratos"/>
      <sheetName val="Estados"/>
      <sheetName val="Resumen .Estados"/>
      <sheetName val="Morosos "/>
      <sheetName val="Indicadores "/>
      <sheetName val="F. Inicial"/>
      <sheetName val="F. Final "/>
      <sheetName val="Incial"/>
      <sheetName val="CUADRO F."/>
      <sheetName val="Impuesto"/>
      <sheetName val="Inf.Recaudo"/>
      <sheetName val="CUADRO 1"/>
      <sheetName val="CUADRO 2"/>
      <sheetName val="CUADRO 3"/>
      <sheetName val="CUADRO 4"/>
      <sheetName val="ING."/>
      <sheetName val="R. Ing."/>
      <sheetName val="Resumen"/>
      <sheetName val="R. CC"/>
      <sheetName val="M 3 "/>
      <sheetName val="01"/>
      <sheetName val="02"/>
      <sheetName val="03"/>
      <sheetName val="Subsidios"/>
      <sheetName val="Sub Cta Co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570">
          <cell r="U7570">
            <v>1992</v>
          </cell>
        </row>
        <row r="7571">
          <cell r="U7571">
            <v>3810</v>
          </cell>
        </row>
        <row r="7572">
          <cell r="U7572">
            <v>1149</v>
          </cell>
        </row>
        <row r="7573">
          <cell r="U7573">
            <v>522</v>
          </cell>
        </row>
        <row r="7574">
          <cell r="U7574">
            <v>82</v>
          </cell>
        </row>
      </sheetData>
      <sheetData sheetId="26">
        <row r="7348">
          <cell r="U7348">
            <v>1772</v>
          </cell>
        </row>
        <row r="7349">
          <cell r="U7349">
            <v>3846</v>
          </cell>
        </row>
        <row r="7350">
          <cell r="U7350">
            <v>1133</v>
          </cell>
        </row>
        <row r="7351">
          <cell r="U7351">
            <v>508</v>
          </cell>
        </row>
        <row r="7352">
          <cell r="U7352">
            <v>75</v>
          </cell>
        </row>
      </sheetData>
      <sheetData sheetId="27">
        <row r="7672">
          <cell r="Y7672">
            <v>2070</v>
          </cell>
        </row>
        <row r="7673">
          <cell r="Y7673">
            <v>3927</v>
          </cell>
        </row>
        <row r="7674">
          <cell r="Y7674">
            <v>1141</v>
          </cell>
        </row>
        <row r="7675">
          <cell r="Y7675">
            <v>441</v>
          </cell>
        </row>
        <row r="7676">
          <cell r="Y7676">
            <v>81</v>
          </cell>
        </row>
      </sheetData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opLeftCell="A13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72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2044</v>
      </c>
      <c r="D15" s="16">
        <v>1947</v>
      </c>
      <c r="E15" s="16">
        <v>1730</v>
      </c>
      <c r="F15" s="16">
        <v>2028</v>
      </c>
      <c r="G15" s="16">
        <v>1947</v>
      </c>
      <c r="H15" s="16">
        <v>1913</v>
      </c>
      <c r="I15" s="16">
        <v>34</v>
      </c>
      <c r="J15" s="16">
        <v>1914</v>
      </c>
      <c r="K15" s="16">
        <v>33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3793</v>
      </c>
      <c r="D16" s="16">
        <v>3657</v>
      </c>
      <c r="E16" s="16">
        <v>3705</v>
      </c>
      <c r="F16" s="16">
        <v>3780</v>
      </c>
      <c r="G16" s="16">
        <v>3657</v>
      </c>
      <c r="H16" s="16">
        <v>3564</v>
      </c>
      <c r="I16" s="16">
        <v>93</v>
      </c>
      <c r="J16" s="16">
        <v>3564</v>
      </c>
      <c r="K16" s="16">
        <v>93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1144</v>
      </c>
      <c r="D17" s="16">
        <v>1140</v>
      </c>
      <c r="E17" s="16">
        <v>1123</v>
      </c>
      <c r="F17" s="16">
        <v>1131</v>
      </c>
      <c r="G17" s="16">
        <v>1140</v>
      </c>
      <c r="H17" s="16">
        <v>1113</v>
      </c>
      <c r="I17" s="16">
        <v>27</v>
      </c>
      <c r="J17" s="16">
        <v>1113</v>
      </c>
      <c r="K17" s="16">
        <v>27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525</v>
      </c>
      <c r="D18" s="16">
        <v>524</v>
      </c>
      <c r="E18" s="16">
        <v>510</v>
      </c>
      <c r="F18" s="16">
        <v>442</v>
      </c>
      <c r="G18" s="16">
        <v>524</v>
      </c>
      <c r="H18" s="16">
        <v>511</v>
      </c>
      <c r="I18" s="16">
        <v>13</v>
      </c>
      <c r="J18" s="16">
        <v>513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70</v>
      </c>
      <c r="I19" s="16">
        <v>12</v>
      </c>
      <c r="J19" s="16">
        <v>71</v>
      </c>
      <c r="K19" s="16">
        <v>11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7588</v>
      </c>
      <c r="D20" s="21">
        <f t="shared" si="0"/>
        <v>7350</v>
      </c>
      <c r="E20" s="21">
        <f t="shared" si="0"/>
        <v>7143</v>
      </c>
      <c r="F20" s="21">
        <f t="shared" si="0"/>
        <v>7462</v>
      </c>
      <c r="G20" s="21">
        <f t="shared" si="0"/>
        <v>7350</v>
      </c>
      <c r="H20" s="22">
        <f t="shared" si="0"/>
        <v>7171</v>
      </c>
      <c r="I20" s="22">
        <f t="shared" si="0"/>
        <v>179</v>
      </c>
      <c r="J20" s="23">
        <f t="shared" si="0"/>
        <v>7175</v>
      </c>
      <c r="K20" s="23">
        <f t="shared" si="0"/>
        <v>175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7350</v>
      </c>
      <c r="E27" s="83">
        <f>+D27/D28</f>
        <v>0.96863468634686345</v>
      </c>
      <c r="F27" s="29">
        <f>+E20</f>
        <v>7143</v>
      </c>
      <c r="G27" s="98">
        <f>+F27/F28</f>
        <v>0.94135477069056406</v>
      </c>
      <c r="H27" s="35">
        <f>+F20</f>
        <v>7462</v>
      </c>
      <c r="I27" s="83">
        <f>+H27/H28</f>
        <v>0.98339483394833949</v>
      </c>
      <c r="J27" s="36"/>
      <c r="K27" s="36"/>
    </row>
    <row r="28" spans="2:22">
      <c r="B28" s="100"/>
      <c r="C28" s="31" t="s">
        <v>31</v>
      </c>
      <c r="D28" s="32">
        <f>+C20</f>
        <v>7588</v>
      </c>
      <c r="E28" s="84"/>
      <c r="F28" s="32">
        <f>+C20</f>
        <v>7588</v>
      </c>
      <c r="G28" s="99"/>
      <c r="H28" s="37">
        <f>+C20</f>
        <v>7588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495830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495830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7350</v>
      </c>
      <c r="E32" s="83">
        <f>+D32/D33</f>
        <v>0.96863468634686345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7588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7175</v>
      </c>
      <c r="E34" s="83">
        <f>+D34/D35</f>
        <v>0.97619047619047616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7350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238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7350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7175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175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7175</v>
      </c>
      <c r="E41" s="81">
        <f>+D42/D41*100</f>
        <v>2.4390243902439024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175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50</v>
      </c>
      <c r="C43" s="57" t="s">
        <v>51</v>
      </c>
      <c r="D43" s="70">
        <f>+D44-124383</f>
        <v>102228</v>
      </c>
      <c r="E43" s="94">
        <f>+D43/D44*100</f>
        <v>45.111667130015753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226611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7350</v>
      </c>
      <c r="E46" s="90"/>
      <c r="F46" s="89">
        <f>+E20</f>
        <v>7143</v>
      </c>
      <c r="G46" s="90"/>
      <c r="H46" s="89">
        <f>+F20</f>
        <v>7462</v>
      </c>
      <c r="I46" s="90"/>
      <c r="J46" s="89">
        <f>+C20</f>
        <v>7588</v>
      </c>
      <c r="K46" s="90"/>
    </row>
    <row r="47" spans="2:14">
      <c r="B47" s="60"/>
      <c r="C47" s="61" t="s">
        <v>55</v>
      </c>
      <c r="D47" s="62"/>
      <c r="E47" s="63">
        <v>101</v>
      </c>
      <c r="F47" s="62"/>
      <c r="G47" s="63">
        <v>13</v>
      </c>
      <c r="H47" s="62"/>
      <c r="I47" s="63">
        <v>0</v>
      </c>
      <c r="J47" s="62"/>
      <c r="K47" s="63">
        <f>+E47+G47+I47</f>
        <v>114</v>
      </c>
    </row>
    <row r="48" spans="2:14">
      <c r="B48" s="60"/>
      <c r="C48" s="61" t="s">
        <v>56</v>
      </c>
      <c r="D48" s="64"/>
      <c r="E48" s="63">
        <v>82</v>
      </c>
      <c r="F48" s="64"/>
      <c r="G48" s="63">
        <v>2</v>
      </c>
      <c r="H48" s="64"/>
      <c r="I48" s="63">
        <v>2</v>
      </c>
      <c r="J48" s="64"/>
      <c r="K48" s="63">
        <f>+E48+G48+I48</f>
        <v>86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183</v>
      </c>
      <c r="F51" s="66">
        <f t="shared" ref="F51:J51" si="1">+F47+F48+F49+F50</f>
        <v>0</v>
      </c>
      <c r="G51" s="67">
        <f>+G47+G48+G49+G50</f>
        <v>15</v>
      </c>
      <c r="H51" s="66">
        <f t="shared" si="1"/>
        <v>0</v>
      </c>
      <c r="I51" s="67">
        <f>+I47+I48+I49+I50</f>
        <v>2</v>
      </c>
      <c r="J51" s="66">
        <f t="shared" si="1"/>
        <v>0</v>
      </c>
      <c r="K51" s="67">
        <f>+K47+K48+K49+K50</f>
        <v>200</v>
      </c>
    </row>
    <row r="52" spans="2:11">
      <c r="B52" s="82" t="s">
        <v>60</v>
      </c>
      <c r="C52" s="69" t="s">
        <v>61</v>
      </c>
      <c r="D52" s="70">
        <v>101</v>
      </c>
      <c r="E52" s="83">
        <f>+D52/D53</f>
        <v>1.3741496598639456E-2</v>
      </c>
      <c r="F52" s="70">
        <v>13</v>
      </c>
      <c r="G52" s="83">
        <f>+F52/F53</f>
        <v>1.8199636007279855E-3</v>
      </c>
      <c r="H52" s="71">
        <v>0</v>
      </c>
      <c r="I52" s="83">
        <f>+H52/H53</f>
        <v>0</v>
      </c>
      <c r="J52" s="70">
        <v>114</v>
      </c>
      <c r="K52" s="83">
        <f>+J52/J53</f>
        <v>1.5023721665788086E-2</v>
      </c>
    </row>
    <row r="53" spans="2:11">
      <c r="B53" s="82"/>
      <c r="C53" s="72" t="s">
        <v>62</v>
      </c>
      <c r="D53" s="73">
        <f>+D46</f>
        <v>7350</v>
      </c>
      <c r="E53" s="84"/>
      <c r="F53" s="73">
        <f>+F57</f>
        <v>7143</v>
      </c>
      <c r="G53" s="84"/>
      <c r="H53" s="74">
        <f>+H57</f>
        <v>7462</v>
      </c>
      <c r="I53" s="84"/>
      <c r="J53" s="73">
        <f>+J57</f>
        <v>7588</v>
      </c>
      <c r="K53" s="84"/>
    </row>
    <row r="54" spans="2:11">
      <c r="B54" s="78" t="s">
        <v>63</v>
      </c>
      <c r="C54" s="69" t="s">
        <v>64</v>
      </c>
      <c r="D54" s="43"/>
      <c r="E54" s="36"/>
      <c r="F54" s="43"/>
      <c r="G54" s="36"/>
      <c r="H54" s="43"/>
      <c r="I54" s="36"/>
      <c r="J54" s="70">
        <f>+J52</f>
        <v>114</v>
      </c>
      <c r="K54" s="80">
        <f>+J55/J54</f>
        <v>1.1491228070175439</v>
      </c>
    </row>
    <row r="55" spans="2:11" ht="22.5">
      <c r="B55" s="79"/>
      <c r="C55" s="72" t="s">
        <v>65</v>
      </c>
      <c r="D55" s="59"/>
      <c r="E55" s="38"/>
      <c r="F55" s="59"/>
      <c r="G55" s="38"/>
      <c r="H55" s="59"/>
      <c r="I55" s="38"/>
      <c r="J55" s="73">
        <v>131</v>
      </c>
      <c r="K55" s="81"/>
    </row>
    <row r="56" spans="2:11">
      <c r="B56" s="82" t="s">
        <v>66</v>
      </c>
      <c r="C56" s="69" t="s">
        <v>67</v>
      </c>
      <c r="D56" s="75">
        <v>85</v>
      </c>
      <c r="E56" s="83">
        <f>+D56/D57</f>
        <v>1.1564625850340135E-2</v>
      </c>
      <c r="F56" s="75">
        <v>2</v>
      </c>
      <c r="G56" s="83">
        <f>+F56/F57</f>
        <v>2.7999440011199778E-4</v>
      </c>
      <c r="H56" s="71">
        <v>2</v>
      </c>
      <c r="I56" s="83">
        <f>+H56/H57</f>
        <v>2.6802465826856071E-4</v>
      </c>
      <c r="J56" s="75">
        <v>86</v>
      </c>
      <c r="K56" s="83">
        <f>+J56/J57</f>
        <v>1.1333684765419082E-2</v>
      </c>
    </row>
    <row r="57" spans="2:11">
      <c r="B57" s="82"/>
      <c r="C57" s="72" t="s">
        <v>62</v>
      </c>
      <c r="D57" s="73">
        <f>+D46</f>
        <v>7350</v>
      </c>
      <c r="E57" s="84"/>
      <c r="F57" s="73">
        <f>+F46</f>
        <v>7143</v>
      </c>
      <c r="G57" s="84"/>
      <c r="H57" s="74">
        <f>+H46</f>
        <v>7462</v>
      </c>
      <c r="I57" s="84"/>
      <c r="J57" s="73">
        <f>+J46</f>
        <v>7588</v>
      </c>
      <c r="K57" s="84"/>
    </row>
    <row r="58" spans="2:11">
      <c r="B58" s="78" t="s">
        <v>68</v>
      </c>
      <c r="C58" s="69" t="s">
        <v>69</v>
      </c>
      <c r="D58" s="43"/>
      <c r="E58" s="36"/>
      <c r="F58" s="43"/>
      <c r="G58" s="36"/>
      <c r="H58" s="43"/>
      <c r="I58" s="36"/>
      <c r="J58" s="29">
        <f>+J56</f>
        <v>86</v>
      </c>
      <c r="K58" s="80">
        <f>+J59/J58</f>
        <v>1.7325581395348837</v>
      </c>
    </row>
    <row r="59" spans="2:11" ht="22.5">
      <c r="B59" s="79"/>
      <c r="C59" s="72" t="s">
        <v>70</v>
      </c>
      <c r="D59" s="59"/>
      <c r="E59" s="38"/>
      <c r="F59" s="59"/>
      <c r="G59" s="38"/>
      <c r="H59" s="59"/>
      <c r="I59" s="38"/>
      <c r="J59" s="32">
        <v>149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opLeftCell="A16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82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2095</v>
      </c>
      <c r="D15" s="16">
        <v>1997</v>
      </c>
      <c r="E15" s="16">
        <v>1776</v>
      </c>
      <c r="F15" s="16">
        <v>2075</v>
      </c>
      <c r="G15" s="16">
        <v>1997</v>
      </c>
      <c r="H15" s="16">
        <v>1961</v>
      </c>
      <c r="I15" s="16">
        <v>36</v>
      </c>
      <c r="J15" s="16">
        <v>1961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3962</v>
      </c>
      <c r="D16" s="16">
        <v>3832</v>
      </c>
      <c r="E16" s="16">
        <v>3868</v>
      </c>
      <c r="F16" s="16">
        <v>3951</v>
      </c>
      <c r="G16" s="16">
        <v>3832</v>
      </c>
      <c r="H16" s="16">
        <v>3748</v>
      </c>
      <c r="I16" s="16">
        <v>84</v>
      </c>
      <c r="J16" s="16">
        <v>3755</v>
      </c>
      <c r="K16" s="16">
        <v>76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1154</v>
      </c>
      <c r="D17" s="16">
        <v>1149</v>
      </c>
      <c r="E17" s="16">
        <v>1133</v>
      </c>
      <c r="F17" s="16">
        <v>1141</v>
      </c>
      <c r="G17" s="16">
        <v>1149</v>
      </c>
      <c r="H17" s="16">
        <v>1118</v>
      </c>
      <c r="I17" s="16">
        <v>31</v>
      </c>
      <c r="J17" s="16">
        <v>1118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525</v>
      </c>
      <c r="D18" s="16">
        <v>523</v>
      </c>
      <c r="E18" s="16">
        <v>509</v>
      </c>
      <c r="F18" s="16">
        <v>442</v>
      </c>
      <c r="G18" s="16">
        <v>523</v>
      </c>
      <c r="H18" s="16">
        <v>512</v>
      </c>
      <c r="I18" s="16">
        <v>11</v>
      </c>
      <c r="J18" s="16">
        <v>512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81</v>
      </c>
      <c r="D19" s="16">
        <v>81</v>
      </c>
      <c r="E19" s="16">
        <v>74</v>
      </c>
      <c r="F19" s="16">
        <v>80</v>
      </c>
      <c r="G19" s="16">
        <v>81</v>
      </c>
      <c r="H19" s="16">
        <v>67</v>
      </c>
      <c r="I19" s="16">
        <v>14</v>
      </c>
      <c r="J19" s="16">
        <v>67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7817</v>
      </c>
      <c r="D20" s="21">
        <f t="shared" si="0"/>
        <v>7582</v>
      </c>
      <c r="E20" s="21">
        <f t="shared" si="0"/>
        <v>7360</v>
      </c>
      <c r="F20" s="21">
        <f t="shared" si="0"/>
        <v>7689</v>
      </c>
      <c r="G20" s="21">
        <f t="shared" si="0"/>
        <v>7582</v>
      </c>
      <c r="H20" s="22">
        <f t="shared" si="0"/>
        <v>7406</v>
      </c>
      <c r="I20" s="22">
        <f t="shared" si="0"/>
        <v>176</v>
      </c>
      <c r="J20" s="23">
        <f t="shared" si="0"/>
        <v>7413</v>
      </c>
      <c r="K20" s="23">
        <f t="shared" si="0"/>
        <v>168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7582</v>
      </c>
      <c r="E27" s="83">
        <f>+D27/D28</f>
        <v>0.96993731610592304</v>
      </c>
      <c r="F27" s="29">
        <f>+E20</f>
        <v>7360</v>
      </c>
      <c r="G27" s="98">
        <f>+F27/F28</f>
        <v>0.94153767429960344</v>
      </c>
      <c r="H27" s="35">
        <f>+F20</f>
        <v>7689</v>
      </c>
      <c r="I27" s="83">
        <f>+H27/H28</f>
        <v>0.98362543175131123</v>
      </c>
      <c r="J27" s="36"/>
      <c r="K27" s="36"/>
    </row>
    <row r="28" spans="2:22">
      <c r="B28" s="100"/>
      <c r="C28" s="31" t="s">
        <v>31</v>
      </c>
      <c r="D28" s="32">
        <f>+C20</f>
        <v>7817</v>
      </c>
      <c r="E28" s="84"/>
      <c r="F28" s="32">
        <f>+C20</f>
        <v>7817</v>
      </c>
      <c r="G28" s="99"/>
      <c r="H28" s="37">
        <f>+C20</f>
        <v>7817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413150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v>413150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7582</v>
      </c>
      <c r="E32" s="83">
        <f>+D32/D33</f>
        <v>0.96993731610592304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7817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7413</v>
      </c>
      <c r="E34" s="83">
        <f>+D34/D35</f>
        <v>0.97771036665787392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7582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235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7582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7413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168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7413</v>
      </c>
      <c r="E41" s="81">
        <f>+D42/D41*100</f>
        <v>2.2662889518413598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168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250029-132471</f>
        <v>117558</v>
      </c>
      <c r="E43" s="94">
        <f>+D43/D44*100</f>
        <v>47.017745941470793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250029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7582</v>
      </c>
      <c r="E46" s="90"/>
      <c r="F46" s="89">
        <f>+E20</f>
        <v>7360</v>
      </c>
      <c r="G46" s="90"/>
      <c r="H46" s="89">
        <f>+F20</f>
        <v>7689</v>
      </c>
      <c r="I46" s="90"/>
      <c r="J46" s="89">
        <f>+C20</f>
        <v>7817</v>
      </c>
      <c r="K46" s="90"/>
    </row>
    <row r="47" spans="2:14">
      <c r="B47" s="60"/>
      <c r="C47" s="61" t="s">
        <v>55</v>
      </c>
      <c r="D47" s="62"/>
      <c r="E47" s="63">
        <v>78</v>
      </c>
      <c r="F47" s="62"/>
      <c r="G47" s="63">
        <v>3</v>
      </c>
      <c r="H47" s="62"/>
      <c r="I47" s="63"/>
      <c r="J47" s="62"/>
      <c r="K47" s="63">
        <f>+E47+G47+I47</f>
        <v>81</v>
      </c>
    </row>
    <row r="48" spans="2:14">
      <c r="B48" s="60"/>
      <c r="C48" s="61" t="s">
        <v>56</v>
      </c>
      <c r="D48" s="64"/>
      <c r="E48" s="63">
        <v>55</v>
      </c>
      <c r="F48" s="64"/>
      <c r="G48" s="63">
        <v>1</v>
      </c>
      <c r="H48" s="64"/>
      <c r="I48" s="63">
        <v>12</v>
      </c>
      <c r="J48" s="64"/>
      <c r="K48" s="63">
        <f>+E48+G48+I48</f>
        <v>68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133</v>
      </c>
      <c r="F51" s="66">
        <f t="shared" ref="F51:J51" si="1">+F47+F48+F49+F50</f>
        <v>0</v>
      </c>
      <c r="G51" s="67">
        <f>+G47+G48+G49+G50</f>
        <v>4</v>
      </c>
      <c r="H51" s="66">
        <f t="shared" si="1"/>
        <v>0</v>
      </c>
      <c r="I51" s="67">
        <f>+I47+I48+I49+I50</f>
        <v>12</v>
      </c>
      <c r="J51" s="66">
        <f t="shared" si="1"/>
        <v>0</v>
      </c>
      <c r="K51" s="67">
        <f>+K47+K48+K49+K50</f>
        <v>149</v>
      </c>
    </row>
    <row r="52" spans="2:11">
      <c r="B52" s="82" t="s">
        <v>60</v>
      </c>
      <c r="C52" s="69" t="s">
        <v>61</v>
      </c>
      <c r="D52" s="70">
        <f>+E47</f>
        <v>78</v>
      </c>
      <c r="E52" s="83">
        <f>+D52/D53</f>
        <v>1.0287523080981272E-2</v>
      </c>
      <c r="F52" s="70">
        <f>+G47</f>
        <v>3</v>
      </c>
      <c r="G52" s="83">
        <f>+F52/F53</f>
        <v>4.0760869565217389E-4</v>
      </c>
      <c r="H52" s="71">
        <f>+I47</f>
        <v>0</v>
      </c>
      <c r="I52" s="83">
        <f>+H52/H53</f>
        <v>0</v>
      </c>
      <c r="J52" s="70">
        <f>+K47</f>
        <v>81</v>
      </c>
      <c r="K52" s="83">
        <f>+J52/J53</f>
        <v>1.0362031469873353E-2</v>
      </c>
    </row>
    <row r="53" spans="2:11">
      <c r="B53" s="82"/>
      <c r="C53" s="72" t="s">
        <v>62</v>
      </c>
      <c r="D53" s="73">
        <f>+D46</f>
        <v>7582</v>
      </c>
      <c r="E53" s="84"/>
      <c r="F53" s="73">
        <f>+F57</f>
        <v>7360</v>
      </c>
      <c r="G53" s="84"/>
      <c r="H53" s="74">
        <f>+H57</f>
        <v>7689</v>
      </c>
      <c r="I53" s="84"/>
      <c r="J53" s="73">
        <f>+J57</f>
        <v>7817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81</v>
      </c>
      <c r="K54" s="80">
        <f>+J55/J54</f>
        <v>0.7407407407407407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60</v>
      </c>
      <c r="K55" s="81"/>
    </row>
    <row r="56" spans="2:11">
      <c r="B56" s="82" t="s">
        <v>66</v>
      </c>
      <c r="C56" s="69" t="s">
        <v>67</v>
      </c>
      <c r="D56" s="75">
        <f>+E48</f>
        <v>55</v>
      </c>
      <c r="E56" s="83">
        <f>+D56/D57</f>
        <v>7.2540226853073072E-3</v>
      </c>
      <c r="F56" s="75">
        <f>+G48</f>
        <v>1</v>
      </c>
      <c r="G56" s="83">
        <f>+F56/F57</f>
        <v>1.3586956521739131E-4</v>
      </c>
      <c r="H56" s="71">
        <f>+I48</f>
        <v>12</v>
      </c>
      <c r="I56" s="83">
        <f>+H56/H57</f>
        <v>1.5606710885680843E-3</v>
      </c>
      <c r="J56" s="75">
        <f>+K48</f>
        <v>68</v>
      </c>
      <c r="K56" s="83">
        <f>+J56/J57</f>
        <v>8.6989893821159004E-3</v>
      </c>
    </row>
    <row r="57" spans="2:11">
      <c r="B57" s="82"/>
      <c r="C57" s="72" t="s">
        <v>62</v>
      </c>
      <c r="D57" s="73">
        <f>+D46</f>
        <v>7582</v>
      </c>
      <c r="E57" s="84"/>
      <c r="F57" s="73">
        <f>+F46</f>
        <v>7360</v>
      </c>
      <c r="G57" s="84"/>
      <c r="H57" s="74">
        <f>+H46</f>
        <v>7689</v>
      </c>
      <c r="I57" s="84"/>
      <c r="J57" s="73">
        <f>+J46</f>
        <v>7817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68</v>
      </c>
      <c r="K58" s="80">
        <f>+J59/J58</f>
        <v>0.23529411764705882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16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opLeftCell="A19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83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2100</v>
      </c>
      <c r="D15" s="16">
        <v>2002</v>
      </c>
      <c r="E15" s="16">
        <v>1779</v>
      </c>
      <c r="F15" s="16">
        <v>2081</v>
      </c>
      <c r="G15" s="16">
        <v>2002</v>
      </c>
      <c r="H15" s="16">
        <v>1966</v>
      </c>
      <c r="I15" s="16">
        <v>36</v>
      </c>
      <c r="J15" s="16">
        <v>1966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3976</v>
      </c>
      <c r="D16" s="16">
        <v>3848</v>
      </c>
      <c r="E16" s="16">
        <v>3883</v>
      </c>
      <c r="F16" s="16">
        <v>3967</v>
      </c>
      <c r="G16" s="16">
        <v>3848</v>
      </c>
      <c r="H16" s="16">
        <v>3760</v>
      </c>
      <c r="I16" s="16">
        <v>88</v>
      </c>
      <c r="J16" s="16">
        <v>3787</v>
      </c>
      <c r="K16" s="16">
        <v>61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1147</v>
      </c>
      <c r="D17" s="16">
        <v>1142</v>
      </c>
      <c r="E17" s="16">
        <v>1126</v>
      </c>
      <c r="F17" s="16">
        <v>1135</v>
      </c>
      <c r="G17" s="16">
        <v>1142</v>
      </c>
      <c r="H17" s="16">
        <v>1124</v>
      </c>
      <c r="I17" s="16">
        <v>18</v>
      </c>
      <c r="J17" s="16">
        <v>1111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539</v>
      </c>
      <c r="D18" s="16">
        <v>536</v>
      </c>
      <c r="E18" s="16">
        <v>522</v>
      </c>
      <c r="F18" s="16">
        <v>456</v>
      </c>
      <c r="G18" s="16">
        <v>536</v>
      </c>
      <c r="H18" s="16">
        <v>525</v>
      </c>
      <c r="I18" s="16">
        <v>11</v>
      </c>
      <c r="J18" s="16">
        <v>525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81</v>
      </c>
      <c r="D19" s="16">
        <v>81</v>
      </c>
      <c r="E19" s="16">
        <v>74</v>
      </c>
      <c r="F19" s="16">
        <v>80</v>
      </c>
      <c r="G19" s="16">
        <v>81</v>
      </c>
      <c r="H19" s="16">
        <v>67</v>
      </c>
      <c r="I19" s="16">
        <v>14</v>
      </c>
      <c r="J19" s="16">
        <v>67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7843</v>
      </c>
      <c r="D20" s="21">
        <f t="shared" si="0"/>
        <v>7609</v>
      </c>
      <c r="E20" s="21">
        <f t="shared" si="0"/>
        <v>7384</v>
      </c>
      <c r="F20" s="21">
        <f t="shared" si="0"/>
        <v>7719</v>
      </c>
      <c r="G20" s="21">
        <f t="shared" si="0"/>
        <v>7609</v>
      </c>
      <c r="H20" s="22">
        <f t="shared" si="0"/>
        <v>7442</v>
      </c>
      <c r="I20" s="22">
        <f t="shared" si="0"/>
        <v>167</v>
      </c>
      <c r="J20" s="23">
        <f t="shared" si="0"/>
        <v>7456</v>
      </c>
      <c r="K20" s="23">
        <f t="shared" si="0"/>
        <v>153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7609</v>
      </c>
      <c r="E27" s="83">
        <f>+D27/D28</f>
        <v>0.97016447787836291</v>
      </c>
      <c r="F27" s="29">
        <f>+E20</f>
        <v>7384</v>
      </c>
      <c r="G27" s="98">
        <f>+F27/F28</f>
        <v>0.94147647583832716</v>
      </c>
      <c r="H27" s="35">
        <f>+F20</f>
        <v>7719</v>
      </c>
      <c r="I27" s="83">
        <f>+H27/H28</f>
        <v>0.98418972332015808</v>
      </c>
      <c r="J27" s="36"/>
      <c r="K27" s="36"/>
    </row>
    <row r="28" spans="2:22">
      <c r="B28" s="100"/>
      <c r="C28" s="31" t="s">
        <v>31</v>
      </c>
      <c r="D28" s="32">
        <f>+C20</f>
        <v>7843</v>
      </c>
      <c r="E28" s="84"/>
      <c r="F28" s="32">
        <f>+C20</f>
        <v>7843</v>
      </c>
      <c r="G28" s="99"/>
      <c r="H28" s="37">
        <f>+C20</f>
        <v>7843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451100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v>451100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7609</v>
      </c>
      <c r="E32" s="83">
        <f>+D32/D33</f>
        <v>0.97016447787836291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7843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7456</v>
      </c>
      <c r="E34" s="83">
        <f>+D34/D35</f>
        <v>0.97989223288211325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7609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234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7609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7456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153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7456</v>
      </c>
      <c r="E41" s="81">
        <f>+D42/D41*100</f>
        <v>2.0520386266094417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153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224046-128790</f>
        <v>95256</v>
      </c>
      <c r="E43" s="94">
        <f>+D43/D44*100</f>
        <v>42.516268980477221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224046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7609</v>
      </c>
      <c r="E46" s="90"/>
      <c r="F46" s="89">
        <f>+E20</f>
        <v>7384</v>
      </c>
      <c r="G46" s="90"/>
      <c r="H46" s="89">
        <f>+F20</f>
        <v>7719</v>
      </c>
      <c r="I46" s="90"/>
      <c r="J46" s="89">
        <f>+C20</f>
        <v>7843</v>
      </c>
      <c r="K46" s="90"/>
    </row>
    <row r="47" spans="2:14">
      <c r="B47" s="60"/>
      <c r="C47" s="61" t="s">
        <v>55</v>
      </c>
      <c r="D47" s="62"/>
      <c r="E47" s="63">
        <v>91</v>
      </c>
      <c r="F47" s="62"/>
      <c r="G47" s="63">
        <v>2</v>
      </c>
      <c r="H47" s="62"/>
      <c r="I47" s="63"/>
      <c r="J47" s="62"/>
      <c r="K47" s="63">
        <f>+E47+G47+I47</f>
        <v>93</v>
      </c>
    </row>
    <row r="48" spans="2:14">
      <c r="B48" s="60"/>
      <c r="C48" s="61" t="s">
        <v>56</v>
      </c>
      <c r="D48" s="64"/>
      <c r="E48" s="63">
        <v>77</v>
      </c>
      <c r="F48" s="64"/>
      <c r="G48" s="63">
        <v>0</v>
      </c>
      <c r="H48" s="64"/>
      <c r="I48" s="63">
        <v>6</v>
      </c>
      <c r="J48" s="64"/>
      <c r="K48" s="63">
        <f>+E48+G48+I48</f>
        <v>83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 t="shared" ref="E51:K51" si="1">+E47+E48+E49+E50</f>
        <v>168</v>
      </c>
      <c r="F51" s="66">
        <f t="shared" si="1"/>
        <v>0</v>
      </c>
      <c r="G51" s="67">
        <f t="shared" si="1"/>
        <v>2</v>
      </c>
      <c r="H51" s="66">
        <f t="shared" si="1"/>
        <v>0</v>
      </c>
      <c r="I51" s="67">
        <f t="shared" si="1"/>
        <v>6</v>
      </c>
      <c r="J51" s="66">
        <f t="shared" si="1"/>
        <v>0</v>
      </c>
      <c r="K51" s="67">
        <f t="shared" si="1"/>
        <v>176</v>
      </c>
    </row>
    <row r="52" spans="2:11">
      <c r="B52" s="82" t="s">
        <v>60</v>
      </c>
      <c r="C52" s="69" t="s">
        <v>61</v>
      </c>
      <c r="D52" s="70">
        <f>+E47</f>
        <v>91</v>
      </c>
      <c r="E52" s="83">
        <f>+D52/D53</f>
        <v>1.1959521619135235E-2</v>
      </c>
      <c r="F52" s="70">
        <f>+G47</f>
        <v>2</v>
      </c>
      <c r="G52" s="83">
        <f>+F52/F53</f>
        <v>2.7085590465872155E-4</v>
      </c>
      <c r="H52" s="71">
        <f>+I47</f>
        <v>0</v>
      </c>
      <c r="I52" s="83">
        <f>+H52/H53</f>
        <v>0</v>
      </c>
      <c r="J52" s="70">
        <f>+K47</f>
        <v>93</v>
      </c>
      <c r="K52" s="83">
        <f>+J52/J53</f>
        <v>1.1857707509881422E-2</v>
      </c>
    </row>
    <row r="53" spans="2:11">
      <c r="B53" s="82"/>
      <c r="C53" s="72" t="s">
        <v>62</v>
      </c>
      <c r="D53" s="73">
        <f>+D46</f>
        <v>7609</v>
      </c>
      <c r="E53" s="84"/>
      <c r="F53" s="73">
        <f>+F57</f>
        <v>7384</v>
      </c>
      <c r="G53" s="84"/>
      <c r="H53" s="74">
        <f>+H57</f>
        <v>7719</v>
      </c>
      <c r="I53" s="84"/>
      <c r="J53" s="73">
        <f>+J57</f>
        <v>7843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93</v>
      </c>
      <c r="K54" s="80">
        <f>+J55/J54</f>
        <v>0.5161290322580645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48</v>
      </c>
      <c r="K55" s="81"/>
    </row>
    <row r="56" spans="2:11">
      <c r="B56" s="82" t="s">
        <v>66</v>
      </c>
      <c r="C56" s="69" t="s">
        <v>67</v>
      </c>
      <c r="D56" s="75">
        <f>+E48</f>
        <v>77</v>
      </c>
      <c r="E56" s="83">
        <f>+D56/D57</f>
        <v>1.0119595216191352E-2</v>
      </c>
      <c r="F56" s="75">
        <f>+G48</f>
        <v>0</v>
      </c>
      <c r="G56" s="83">
        <f>+F56/F57</f>
        <v>0</v>
      </c>
      <c r="H56" s="71">
        <f>+I48</f>
        <v>6</v>
      </c>
      <c r="I56" s="83">
        <f>+H56/H57</f>
        <v>7.7730275942479595E-4</v>
      </c>
      <c r="J56" s="75">
        <f>+K48</f>
        <v>83</v>
      </c>
      <c r="K56" s="83">
        <f>+J56/J57</f>
        <v>1.0582685196990948E-2</v>
      </c>
    </row>
    <row r="57" spans="2:11">
      <c r="B57" s="82"/>
      <c r="C57" s="72" t="s">
        <v>62</v>
      </c>
      <c r="D57" s="73">
        <f>+D46</f>
        <v>7609</v>
      </c>
      <c r="E57" s="84"/>
      <c r="F57" s="73">
        <f>+F46</f>
        <v>7384</v>
      </c>
      <c r="G57" s="84"/>
      <c r="H57" s="74">
        <f>+H46</f>
        <v>7719</v>
      </c>
      <c r="I57" s="84"/>
      <c r="J57" s="73">
        <f>+J46</f>
        <v>7843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83</v>
      </c>
      <c r="K58" s="80">
        <f>+J59/J58</f>
        <v>0.83132530120481929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69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pageSetup paperSize="9" scale="5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abSelected="1" topLeftCell="A10" workbookViewId="0">
      <selection activeCell="J29" sqref="J29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84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2103</v>
      </c>
      <c r="D15" s="16">
        <v>2006</v>
      </c>
      <c r="E15" s="16">
        <v>1784</v>
      </c>
      <c r="F15" s="16">
        <v>2085</v>
      </c>
      <c r="G15" s="16">
        <v>2006</v>
      </c>
      <c r="H15" s="16">
        <v>1970</v>
      </c>
      <c r="I15" s="16">
        <v>36</v>
      </c>
      <c r="J15" s="16">
        <v>1970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3993</v>
      </c>
      <c r="D16" s="16">
        <v>3865</v>
      </c>
      <c r="E16" s="16">
        <v>3899</v>
      </c>
      <c r="F16" s="16">
        <v>3982</v>
      </c>
      <c r="G16" s="16">
        <v>3865</v>
      </c>
      <c r="H16" s="16">
        <v>3798</v>
      </c>
      <c r="I16" s="16">
        <v>67</v>
      </c>
      <c r="J16" s="16">
        <v>3813</v>
      </c>
      <c r="K16" s="16">
        <v>52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1148</v>
      </c>
      <c r="D17" s="16">
        <v>1144</v>
      </c>
      <c r="E17" s="16">
        <v>1128</v>
      </c>
      <c r="F17" s="16">
        <v>1137</v>
      </c>
      <c r="G17" s="16">
        <v>1144</v>
      </c>
      <c r="H17" s="16">
        <v>1113</v>
      </c>
      <c r="I17" s="16">
        <v>31</v>
      </c>
      <c r="J17" s="16">
        <v>1113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541</v>
      </c>
      <c r="D18" s="16">
        <v>537</v>
      </c>
      <c r="E18" s="16">
        <v>523</v>
      </c>
      <c r="F18" s="16">
        <v>457</v>
      </c>
      <c r="G18" s="16">
        <v>537</v>
      </c>
      <c r="H18" s="16">
        <v>526</v>
      </c>
      <c r="I18" s="16">
        <v>11</v>
      </c>
      <c r="J18" s="16">
        <v>526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68</v>
      </c>
      <c r="I19" s="16">
        <v>14</v>
      </c>
      <c r="J19" s="16">
        <v>68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7867</v>
      </c>
      <c r="D20" s="21">
        <f t="shared" si="0"/>
        <v>7634</v>
      </c>
      <c r="E20" s="21">
        <f t="shared" si="0"/>
        <v>7409</v>
      </c>
      <c r="F20" s="21">
        <f t="shared" si="0"/>
        <v>7742</v>
      </c>
      <c r="G20" s="21">
        <f t="shared" si="0"/>
        <v>7634</v>
      </c>
      <c r="H20" s="22">
        <f t="shared" si="0"/>
        <v>7475</v>
      </c>
      <c r="I20" s="22">
        <f t="shared" si="0"/>
        <v>159</v>
      </c>
      <c r="J20" s="23">
        <f t="shared" si="0"/>
        <v>7490</v>
      </c>
      <c r="K20" s="23">
        <f t="shared" si="0"/>
        <v>144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7634</v>
      </c>
      <c r="E27" s="83">
        <f>+D27/D28</f>
        <v>0.9703826109063175</v>
      </c>
      <c r="F27" s="29">
        <f>+E20</f>
        <v>7409</v>
      </c>
      <c r="G27" s="98">
        <f>+F27/F28</f>
        <v>0.94178212787593751</v>
      </c>
      <c r="H27" s="35">
        <f>+F20</f>
        <v>7742</v>
      </c>
      <c r="I27" s="83">
        <f>+H27/H28</f>
        <v>0.9841108427609</v>
      </c>
      <c r="J27" s="36"/>
      <c r="K27" s="36"/>
    </row>
    <row r="28" spans="2:22">
      <c r="B28" s="100"/>
      <c r="C28" s="31" t="s">
        <v>31</v>
      </c>
      <c r="D28" s="32">
        <f>+C20</f>
        <v>7867</v>
      </c>
      <c r="E28" s="84"/>
      <c r="F28" s="32">
        <f>+C20</f>
        <v>7867</v>
      </c>
      <c r="G28" s="99"/>
      <c r="H28" s="37">
        <f>+C20</f>
        <v>7867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482740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482740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7634</v>
      </c>
      <c r="E32" s="83">
        <f>+D32/D33</f>
        <v>0.9703826109063175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7867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7490</v>
      </c>
      <c r="E34" s="83">
        <f>+D34/D35</f>
        <v>0.98113701860099556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7634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233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7634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7490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144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7490</v>
      </c>
      <c r="E41" s="81">
        <f>+D42/D41*100</f>
        <v>1.9225634178905209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144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233118-128790</f>
        <v>104328</v>
      </c>
      <c r="E43" s="94">
        <f>+D43/D44*100</f>
        <v>44.75330090340514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233118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7634</v>
      </c>
      <c r="E46" s="90"/>
      <c r="F46" s="89">
        <f>+E20</f>
        <v>7409</v>
      </c>
      <c r="G46" s="90"/>
      <c r="H46" s="89">
        <f>+F20</f>
        <v>7742</v>
      </c>
      <c r="I46" s="90"/>
      <c r="J46" s="89">
        <f>+C20</f>
        <v>7867</v>
      </c>
      <c r="K46" s="90"/>
    </row>
    <row r="47" spans="2:14">
      <c r="B47" s="60"/>
      <c r="C47" s="61" t="s">
        <v>55</v>
      </c>
      <c r="D47" s="62"/>
      <c r="E47" s="63">
        <v>64</v>
      </c>
      <c r="F47" s="62"/>
      <c r="G47" s="63">
        <v>3</v>
      </c>
      <c r="H47" s="62"/>
      <c r="I47" s="63"/>
      <c r="J47" s="62"/>
      <c r="K47" s="63">
        <f>+E47+G47+I47</f>
        <v>67</v>
      </c>
    </row>
    <row r="48" spans="2:14">
      <c r="B48" s="60"/>
      <c r="C48" s="61" t="s">
        <v>56</v>
      </c>
      <c r="D48" s="64"/>
      <c r="E48" s="63">
        <v>45</v>
      </c>
      <c r="F48" s="64"/>
      <c r="G48" s="63"/>
      <c r="H48" s="64"/>
      <c r="I48" s="63">
        <v>14</v>
      </c>
      <c r="J48" s="64"/>
      <c r="K48" s="63">
        <f>+E48+G48+I48</f>
        <v>59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 t="shared" ref="E51:K51" si="1">+E47+E48+E49+E50</f>
        <v>109</v>
      </c>
      <c r="F51" s="66">
        <f t="shared" si="1"/>
        <v>0</v>
      </c>
      <c r="G51" s="67">
        <f t="shared" si="1"/>
        <v>3</v>
      </c>
      <c r="H51" s="66">
        <f t="shared" si="1"/>
        <v>0</v>
      </c>
      <c r="I51" s="67">
        <f t="shared" si="1"/>
        <v>14</v>
      </c>
      <c r="J51" s="66">
        <f t="shared" si="1"/>
        <v>0</v>
      </c>
      <c r="K51" s="67">
        <f t="shared" si="1"/>
        <v>126</v>
      </c>
    </row>
    <row r="52" spans="2:11">
      <c r="B52" s="82" t="s">
        <v>60</v>
      </c>
      <c r="C52" s="69" t="s">
        <v>61</v>
      </c>
      <c r="D52" s="70">
        <f>+E47</f>
        <v>64</v>
      </c>
      <c r="E52" s="83">
        <f>+D52/D53</f>
        <v>8.3835472884464246E-3</v>
      </c>
      <c r="F52" s="70">
        <f>+G47</f>
        <v>3</v>
      </c>
      <c r="G52" s="83">
        <f>+F52/F53</f>
        <v>4.0491294371710083E-4</v>
      </c>
      <c r="H52" s="71">
        <f>+I47</f>
        <v>0</v>
      </c>
      <c r="I52" s="83">
        <f>+H52/H53</f>
        <v>0</v>
      </c>
      <c r="J52" s="70">
        <f>+K47</f>
        <v>67</v>
      </c>
      <c r="K52" s="83">
        <f>+J52/J53</f>
        <v>8.5165882801576196E-3</v>
      </c>
    </row>
    <row r="53" spans="2:11">
      <c r="B53" s="82"/>
      <c r="C53" s="72" t="s">
        <v>62</v>
      </c>
      <c r="D53" s="73">
        <f>+D46</f>
        <v>7634</v>
      </c>
      <c r="E53" s="84"/>
      <c r="F53" s="73">
        <f>+F57</f>
        <v>7409</v>
      </c>
      <c r="G53" s="84"/>
      <c r="H53" s="74">
        <f>+H57</f>
        <v>7742</v>
      </c>
      <c r="I53" s="84"/>
      <c r="J53" s="73">
        <f>+J57</f>
        <v>7867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67</v>
      </c>
      <c r="K54" s="80">
        <f>+J55/J54</f>
        <v>1.164179104477612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78</v>
      </c>
      <c r="K55" s="81"/>
    </row>
    <row r="56" spans="2:11">
      <c r="B56" s="82" t="s">
        <v>66</v>
      </c>
      <c r="C56" s="69" t="s">
        <v>67</v>
      </c>
      <c r="D56" s="75">
        <f>+E48</f>
        <v>45</v>
      </c>
      <c r="E56" s="83">
        <f>+D56/D57</f>
        <v>5.8946816871888914E-3</v>
      </c>
      <c r="F56" s="75">
        <f>+G48</f>
        <v>0</v>
      </c>
      <c r="G56" s="83">
        <f>+F56/F57</f>
        <v>0</v>
      </c>
      <c r="H56" s="71">
        <f>+I48</f>
        <v>14</v>
      </c>
      <c r="I56" s="83">
        <f>+H56/H57</f>
        <v>1.8083182640144665E-3</v>
      </c>
      <c r="J56" s="75">
        <f>+K48</f>
        <v>59</v>
      </c>
      <c r="K56" s="83">
        <f>+J56/J57</f>
        <v>7.4996822168552184E-3</v>
      </c>
    </row>
    <row r="57" spans="2:11">
      <c r="B57" s="82"/>
      <c r="C57" s="72" t="s">
        <v>62</v>
      </c>
      <c r="D57" s="73">
        <f>+D46</f>
        <v>7634</v>
      </c>
      <c r="E57" s="84"/>
      <c r="F57" s="73">
        <f>+F46</f>
        <v>7409</v>
      </c>
      <c r="G57" s="84"/>
      <c r="H57" s="74">
        <f>+H46</f>
        <v>7742</v>
      </c>
      <c r="I57" s="84"/>
      <c r="J57" s="73">
        <f>+J46</f>
        <v>7867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59</v>
      </c>
      <c r="K58" s="80">
        <f>+J59/J58</f>
        <v>1.3050847457627119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77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opLeftCell="A19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73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2050</v>
      </c>
      <c r="D15" s="16">
        <v>1952</v>
      </c>
      <c r="E15" s="16">
        <v>1732</v>
      </c>
      <c r="F15" s="16">
        <v>2030</v>
      </c>
      <c r="G15" s="16">
        <f>+D15</f>
        <v>1952</v>
      </c>
      <c r="H15" s="16">
        <f>+[1]Estratos!H12</f>
        <v>1906</v>
      </c>
      <c r="I15" s="16">
        <f>+[1]Estratos!I12</f>
        <v>46</v>
      </c>
      <c r="J15" s="16">
        <f>+[1]Estratos!J12</f>
        <v>1907</v>
      </c>
      <c r="K15" s="16">
        <f>+[1]Estratos!K12</f>
        <v>45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3814</v>
      </c>
      <c r="D16" s="16">
        <v>3681</v>
      </c>
      <c r="E16" s="16">
        <v>3728</v>
      </c>
      <c r="F16" s="16">
        <v>3803</v>
      </c>
      <c r="G16" s="16">
        <f>+D16</f>
        <v>3681</v>
      </c>
      <c r="H16" s="16">
        <f>+[1]Estratos!H13</f>
        <v>3583</v>
      </c>
      <c r="I16" s="16">
        <f>+[1]Estratos!I13</f>
        <v>98</v>
      </c>
      <c r="J16" s="16">
        <f>+[1]Estratos!J13</f>
        <v>3585</v>
      </c>
      <c r="K16" s="16">
        <f>+[1]Estratos!K13</f>
        <v>96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1146</v>
      </c>
      <c r="D17" s="16">
        <v>1141</v>
      </c>
      <c r="E17" s="16">
        <v>1125</v>
      </c>
      <c r="F17" s="16">
        <v>1133</v>
      </c>
      <c r="G17" s="16">
        <f>+D17</f>
        <v>1141</v>
      </c>
      <c r="H17" s="16">
        <f>+[1]Estratos!H14</f>
        <v>1110</v>
      </c>
      <c r="I17" s="16">
        <f>+[1]Estratos!I14</f>
        <v>31</v>
      </c>
      <c r="J17" s="16">
        <f>+[1]Estratos!J14</f>
        <v>1110</v>
      </c>
      <c r="K17" s="16">
        <f>+[1]Estratos!K14</f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525</v>
      </c>
      <c r="D18" s="16">
        <v>523</v>
      </c>
      <c r="E18" s="16">
        <v>510</v>
      </c>
      <c r="F18" s="16">
        <v>441</v>
      </c>
      <c r="G18" s="16">
        <f>+D18</f>
        <v>523</v>
      </c>
      <c r="H18" s="16">
        <f>+[1]Estratos!H15</f>
        <v>510</v>
      </c>
      <c r="I18" s="16">
        <f>+[1]Estratos!I15</f>
        <v>13</v>
      </c>
      <c r="J18" s="16">
        <f>+[1]Estratos!J15</f>
        <v>512</v>
      </c>
      <c r="K18" s="16">
        <f>+[1]Estratos!K15</f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f>+D19</f>
        <v>82</v>
      </c>
      <c r="H19" s="16">
        <f>+[1]Estratos!H16</f>
        <v>67</v>
      </c>
      <c r="I19" s="16">
        <f>+[1]Estratos!I16</f>
        <v>15</v>
      </c>
      <c r="J19" s="16">
        <f>+[1]Estratos!J16</f>
        <v>67</v>
      </c>
      <c r="K19" s="16">
        <f>+[1]Estratos!K16</f>
        <v>15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7617</v>
      </c>
      <c r="D20" s="21">
        <f t="shared" si="0"/>
        <v>7379</v>
      </c>
      <c r="E20" s="21">
        <f t="shared" si="0"/>
        <v>7170</v>
      </c>
      <c r="F20" s="21">
        <f t="shared" si="0"/>
        <v>7488</v>
      </c>
      <c r="G20" s="21">
        <f t="shared" si="0"/>
        <v>7379</v>
      </c>
      <c r="H20" s="22">
        <f t="shared" si="0"/>
        <v>7176</v>
      </c>
      <c r="I20" s="22">
        <f t="shared" si="0"/>
        <v>203</v>
      </c>
      <c r="J20" s="23">
        <f t="shared" si="0"/>
        <v>7181</v>
      </c>
      <c r="K20" s="23">
        <f t="shared" si="0"/>
        <v>198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7379</v>
      </c>
      <c r="E27" s="83">
        <f>+D27/D28</f>
        <v>0.96875410266509121</v>
      </c>
      <c r="F27" s="29">
        <f>+E20</f>
        <v>7170</v>
      </c>
      <c r="G27" s="98">
        <f>+F27/F28</f>
        <v>0.9413154785348562</v>
      </c>
      <c r="H27" s="35">
        <f>+F20</f>
        <v>7488</v>
      </c>
      <c r="I27" s="83">
        <f>+H27/H28</f>
        <v>0.98306419850334781</v>
      </c>
      <c r="J27" s="36"/>
      <c r="K27" s="36"/>
    </row>
    <row r="28" spans="2:22">
      <c r="B28" s="100"/>
      <c r="C28" s="31" t="s">
        <v>31</v>
      </c>
      <c r="D28" s="32">
        <f>+C20</f>
        <v>7617</v>
      </c>
      <c r="E28" s="84"/>
      <c r="F28" s="32">
        <f>+C20</f>
        <v>7617</v>
      </c>
      <c r="G28" s="99"/>
      <c r="H28" s="37">
        <f>+C20</f>
        <v>7617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411010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411010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7379</v>
      </c>
      <c r="E32" s="83">
        <f>+D32/D33</f>
        <v>0.96875410266509121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7617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7181</v>
      </c>
      <c r="E34" s="83">
        <f>+D34/D35</f>
        <v>0.97316709581244076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7379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238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7379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7181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198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7181</v>
      </c>
      <c r="E41" s="81">
        <f>+D42/D41*100</f>
        <v>2.7572761453836514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198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230727-132776</f>
        <v>97951</v>
      </c>
      <c r="E43" s="94">
        <f>+D43/D44*100</f>
        <v>42.453202269348623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230727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7379</v>
      </c>
      <c r="E46" s="90"/>
      <c r="F46" s="89">
        <f>+E20</f>
        <v>7170</v>
      </c>
      <c r="G46" s="90"/>
      <c r="H46" s="89">
        <f>+F20</f>
        <v>7488</v>
      </c>
      <c r="I46" s="90"/>
      <c r="J46" s="89">
        <f>+C20</f>
        <v>7617</v>
      </c>
      <c r="K46" s="90"/>
    </row>
    <row r="47" spans="2:14">
      <c r="B47" s="60"/>
      <c r="C47" s="61" t="s">
        <v>55</v>
      </c>
      <c r="D47" s="62"/>
      <c r="E47" s="63">
        <v>116</v>
      </c>
      <c r="F47" s="62"/>
      <c r="G47" s="63">
        <v>10</v>
      </c>
      <c r="H47" s="62"/>
      <c r="I47" s="63">
        <v>0</v>
      </c>
      <c r="J47" s="62"/>
      <c r="K47" s="63">
        <f>+E47+G47+I47</f>
        <v>126</v>
      </c>
    </row>
    <row r="48" spans="2:14">
      <c r="B48" s="60"/>
      <c r="C48" s="61" t="s">
        <v>56</v>
      </c>
      <c r="D48" s="64"/>
      <c r="E48" s="63">
        <v>113</v>
      </c>
      <c r="F48" s="64"/>
      <c r="G48" s="63">
        <v>4</v>
      </c>
      <c r="H48" s="64"/>
      <c r="I48" s="63">
        <v>3</v>
      </c>
      <c r="J48" s="64"/>
      <c r="K48" s="63">
        <f>+E48+G48+I48</f>
        <v>120</v>
      </c>
      <c r="L48" s="7">
        <f>+K48-120</f>
        <v>0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229</v>
      </c>
      <c r="F51" s="66">
        <f t="shared" ref="F51:J51" si="1">+F47+F48+F49+F50</f>
        <v>0</v>
      </c>
      <c r="G51" s="67">
        <f>+G47+G48+G49+G50</f>
        <v>14</v>
      </c>
      <c r="H51" s="66">
        <f t="shared" si="1"/>
        <v>0</v>
      </c>
      <c r="I51" s="67">
        <f>+I47+I48+I49+I50</f>
        <v>3</v>
      </c>
      <c r="J51" s="66">
        <f t="shared" si="1"/>
        <v>0</v>
      </c>
      <c r="K51" s="67">
        <f>+K47+K48+K49+K50</f>
        <v>246</v>
      </c>
    </row>
    <row r="52" spans="2:11">
      <c r="B52" s="82" t="s">
        <v>60</v>
      </c>
      <c r="C52" s="69" t="s">
        <v>61</v>
      </c>
      <c r="D52" s="70">
        <f>+E47</f>
        <v>116</v>
      </c>
      <c r="E52" s="83">
        <f>+D52/D53</f>
        <v>1.5720287301802412E-2</v>
      </c>
      <c r="F52" s="70">
        <f>+G47</f>
        <v>10</v>
      </c>
      <c r="G52" s="83">
        <f>+F52/F53</f>
        <v>1.3947001394700139E-3</v>
      </c>
      <c r="H52" s="71">
        <f>+I47</f>
        <v>0</v>
      </c>
      <c r="I52" s="83">
        <f>+H52/H53</f>
        <v>0</v>
      </c>
      <c r="J52" s="70">
        <f>+K47</f>
        <v>126</v>
      </c>
      <c r="K52" s="83">
        <f>+J52/J53</f>
        <v>1.654194564789287E-2</v>
      </c>
    </row>
    <row r="53" spans="2:11">
      <c r="B53" s="82"/>
      <c r="C53" s="72" t="s">
        <v>62</v>
      </c>
      <c r="D53" s="73">
        <f>+D46</f>
        <v>7379</v>
      </c>
      <c r="E53" s="84"/>
      <c r="F53" s="73">
        <f>+F57</f>
        <v>7170</v>
      </c>
      <c r="G53" s="84"/>
      <c r="H53" s="74">
        <f>+H57</f>
        <v>7488</v>
      </c>
      <c r="I53" s="84"/>
      <c r="J53" s="73">
        <f>+J57</f>
        <v>7617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126</v>
      </c>
      <c r="K54" s="80">
        <f>+J55/J54</f>
        <v>1.0158730158730158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128</v>
      </c>
      <c r="K55" s="81"/>
    </row>
    <row r="56" spans="2:11">
      <c r="B56" s="82" t="s">
        <v>66</v>
      </c>
      <c r="C56" s="69" t="s">
        <v>67</v>
      </c>
      <c r="D56" s="75">
        <f>+E48</f>
        <v>113</v>
      </c>
      <c r="E56" s="83">
        <f>+D56/D57</f>
        <v>1.5313728147445454E-2</v>
      </c>
      <c r="F56" s="75">
        <f>+G48</f>
        <v>4</v>
      </c>
      <c r="G56" s="83">
        <f>+F56/F57</f>
        <v>5.5788005578800558E-4</v>
      </c>
      <c r="H56" s="71">
        <f>+I48</f>
        <v>3</v>
      </c>
      <c r="I56" s="83">
        <f>+H56/H57</f>
        <v>4.0064102564102563E-4</v>
      </c>
      <c r="J56" s="75">
        <f>+K48</f>
        <v>120</v>
      </c>
      <c r="K56" s="83">
        <f>+J56/J57</f>
        <v>1.5754233950374164E-2</v>
      </c>
    </row>
    <row r="57" spans="2:11">
      <c r="B57" s="82"/>
      <c r="C57" s="72" t="s">
        <v>62</v>
      </c>
      <c r="D57" s="73">
        <f>+D46</f>
        <v>7379</v>
      </c>
      <c r="E57" s="84"/>
      <c r="F57" s="73">
        <f>+F46</f>
        <v>7170</v>
      </c>
      <c r="G57" s="84"/>
      <c r="H57" s="74">
        <f>+H46</f>
        <v>7488</v>
      </c>
      <c r="I57" s="84"/>
      <c r="J57" s="73">
        <f>+J46</f>
        <v>7617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120</v>
      </c>
      <c r="K58" s="80">
        <f>+J59/J58</f>
        <v>1.9416666666666667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233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opLeftCell="A13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74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2062</v>
      </c>
      <c r="D15" s="16">
        <v>1964</v>
      </c>
      <c r="E15" s="16">
        <v>1744</v>
      </c>
      <c r="F15" s="16">
        <v>2042</v>
      </c>
      <c r="G15" s="16">
        <v>1964</v>
      </c>
      <c r="H15" s="16">
        <v>1925</v>
      </c>
      <c r="I15" s="16">
        <v>39</v>
      </c>
      <c r="J15" s="16">
        <v>1921</v>
      </c>
      <c r="K15" s="16">
        <v>43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3836</v>
      </c>
      <c r="D16" s="16">
        <v>3704</v>
      </c>
      <c r="E16" s="16">
        <v>3749</v>
      </c>
      <c r="F16" s="16">
        <v>3826</v>
      </c>
      <c r="G16" s="16">
        <v>3704</v>
      </c>
      <c r="H16" s="16">
        <v>3611</v>
      </c>
      <c r="I16" s="16">
        <v>93</v>
      </c>
      <c r="J16" s="16">
        <v>3613</v>
      </c>
      <c r="K16" s="16">
        <v>91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1146</v>
      </c>
      <c r="D17" s="16">
        <v>1141</v>
      </c>
      <c r="E17" s="16">
        <v>1125</v>
      </c>
      <c r="F17" s="16">
        <v>1133</v>
      </c>
      <c r="G17" s="16">
        <v>1141</v>
      </c>
      <c r="H17" s="16">
        <v>1107</v>
      </c>
      <c r="I17" s="16">
        <v>34</v>
      </c>
      <c r="J17" s="16">
        <v>1110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524</v>
      </c>
      <c r="D18" s="16">
        <v>523</v>
      </c>
      <c r="E18" s="16">
        <v>509</v>
      </c>
      <c r="F18" s="16">
        <v>441</v>
      </c>
      <c r="G18" s="16">
        <v>523</v>
      </c>
      <c r="H18" s="16">
        <v>511</v>
      </c>
      <c r="I18" s="16">
        <v>12</v>
      </c>
      <c r="J18" s="16">
        <v>512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66</v>
      </c>
      <c r="I19" s="16">
        <v>16</v>
      </c>
      <c r="J19" s="16">
        <v>67</v>
      </c>
      <c r="K19" s="16">
        <v>15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7650</v>
      </c>
      <c r="D20" s="21">
        <f t="shared" si="0"/>
        <v>7414</v>
      </c>
      <c r="E20" s="21">
        <f t="shared" si="0"/>
        <v>7202</v>
      </c>
      <c r="F20" s="21">
        <f t="shared" si="0"/>
        <v>7523</v>
      </c>
      <c r="G20" s="21">
        <f t="shared" si="0"/>
        <v>7414</v>
      </c>
      <c r="H20" s="22">
        <f t="shared" si="0"/>
        <v>7220</v>
      </c>
      <c r="I20" s="22">
        <f t="shared" si="0"/>
        <v>194</v>
      </c>
      <c r="J20" s="23">
        <f t="shared" si="0"/>
        <v>7223</v>
      </c>
      <c r="K20" s="23">
        <f t="shared" si="0"/>
        <v>191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7414</v>
      </c>
      <c r="E27" s="83">
        <f>+D27/D28</f>
        <v>0.96915032679738566</v>
      </c>
      <c r="F27" s="29">
        <f>+E20</f>
        <v>7202</v>
      </c>
      <c r="G27" s="98">
        <f>+F27/F28</f>
        <v>0.94143790849673203</v>
      </c>
      <c r="H27" s="35">
        <f>+F20</f>
        <v>7523</v>
      </c>
      <c r="I27" s="83">
        <f>+H27/H28</f>
        <v>0.98339869281045755</v>
      </c>
      <c r="J27" s="36"/>
      <c r="K27" s="36"/>
    </row>
    <row r="28" spans="2:22">
      <c r="B28" s="100"/>
      <c r="C28" s="31" t="s">
        <v>31</v>
      </c>
      <c r="D28" s="32">
        <f>+C20</f>
        <v>7650</v>
      </c>
      <c r="E28" s="84"/>
      <c r="F28" s="32">
        <f>+C20</f>
        <v>7650</v>
      </c>
      <c r="G28" s="99"/>
      <c r="H28" s="37">
        <f>+C20</f>
        <v>7650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443200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443200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7414</v>
      </c>
      <c r="E32" s="83">
        <f>+D32/D33</f>
        <v>0.96915032679738566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7650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7223</v>
      </c>
      <c r="E34" s="83">
        <f>+D34/D35</f>
        <v>0.97423792824386302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7414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236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7414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7223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191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7223</v>
      </c>
      <c r="E41" s="81">
        <f>+D42/D41*100</f>
        <v>2.6443306105496331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191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247765-126783</f>
        <v>120982</v>
      </c>
      <c r="E43" s="94">
        <f>+D43/D44*100</f>
        <v>48.829334248178718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247765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7414</v>
      </c>
      <c r="E46" s="90"/>
      <c r="F46" s="89">
        <f>+E20</f>
        <v>7202</v>
      </c>
      <c r="G46" s="90"/>
      <c r="H46" s="89">
        <f>+F20</f>
        <v>7523</v>
      </c>
      <c r="I46" s="90"/>
      <c r="J46" s="89">
        <f>+C20</f>
        <v>7650</v>
      </c>
      <c r="K46" s="90"/>
    </row>
    <row r="47" spans="2:14">
      <c r="B47" s="60"/>
      <c r="C47" s="61" t="s">
        <v>55</v>
      </c>
      <c r="D47" s="62"/>
      <c r="E47" s="63">
        <v>101</v>
      </c>
      <c r="F47" s="62"/>
      <c r="G47" s="63">
        <v>10</v>
      </c>
      <c r="H47" s="62"/>
      <c r="I47" s="63">
        <v>0</v>
      </c>
      <c r="J47" s="62"/>
      <c r="K47" s="63">
        <f>+E47+G47+I47</f>
        <v>111</v>
      </c>
    </row>
    <row r="48" spans="2:14">
      <c r="B48" s="60"/>
      <c r="C48" s="61" t="s">
        <v>56</v>
      </c>
      <c r="D48" s="64"/>
      <c r="E48" s="63">
        <v>100</v>
      </c>
      <c r="F48" s="64"/>
      <c r="G48" s="63">
        <v>4</v>
      </c>
      <c r="H48" s="64"/>
      <c r="I48" s="63">
        <v>0</v>
      </c>
      <c r="J48" s="64"/>
      <c r="K48" s="63">
        <f>+E48+G48+I48</f>
        <v>104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201</v>
      </c>
      <c r="F51" s="66">
        <f t="shared" ref="F51:J51" si="1">+F47+F48+F49+F50</f>
        <v>0</v>
      </c>
      <c r="G51" s="67">
        <f>+G47+G48+G49+G50</f>
        <v>14</v>
      </c>
      <c r="H51" s="66">
        <f t="shared" si="1"/>
        <v>0</v>
      </c>
      <c r="I51" s="67">
        <f>+I47+I48+I49+I50</f>
        <v>0</v>
      </c>
      <c r="J51" s="66">
        <f t="shared" si="1"/>
        <v>0</v>
      </c>
      <c r="K51" s="67">
        <f>+K47+K48+K49+K50</f>
        <v>215</v>
      </c>
    </row>
    <row r="52" spans="2:11">
      <c r="B52" s="82" t="s">
        <v>60</v>
      </c>
      <c r="C52" s="69" t="s">
        <v>61</v>
      </c>
      <c r="D52" s="70">
        <f>+E47</f>
        <v>101</v>
      </c>
      <c r="E52" s="83">
        <f>+D52/D53</f>
        <v>1.3622875640679795E-2</v>
      </c>
      <c r="F52" s="70">
        <f>+G47</f>
        <v>10</v>
      </c>
      <c r="G52" s="83">
        <f>+F52/F53</f>
        <v>1.3885031935573452E-3</v>
      </c>
      <c r="H52" s="71">
        <f>+I47</f>
        <v>0</v>
      </c>
      <c r="I52" s="83">
        <f>+H52/H53</f>
        <v>0</v>
      </c>
      <c r="J52" s="70">
        <f>+K47</f>
        <v>111</v>
      </c>
      <c r="K52" s="83">
        <f>+J52/J53</f>
        <v>1.4509803921568627E-2</v>
      </c>
    </row>
    <row r="53" spans="2:11">
      <c r="B53" s="82"/>
      <c r="C53" s="72" t="s">
        <v>62</v>
      </c>
      <c r="D53" s="73">
        <f>+D46</f>
        <v>7414</v>
      </c>
      <c r="E53" s="84"/>
      <c r="F53" s="73">
        <f>+F57</f>
        <v>7202</v>
      </c>
      <c r="G53" s="84"/>
      <c r="H53" s="74">
        <f>+H57</f>
        <v>7523</v>
      </c>
      <c r="I53" s="84"/>
      <c r="J53" s="73">
        <f>+J57</f>
        <v>7650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111</v>
      </c>
      <c r="K54" s="80">
        <f>+J55/J54</f>
        <v>0.86486486486486491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96</v>
      </c>
      <c r="K55" s="81"/>
    </row>
    <row r="56" spans="2:11">
      <c r="B56" s="82" t="s">
        <v>66</v>
      </c>
      <c r="C56" s="69" t="s">
        <v>67</v>
      </c>
      <c r="D56" s="75">
        <f>+E48</f>
        <v>100</v>
      </c>
      <c r="E56" s="83">
        <f>+D56/D57</f>
        <v>1.3487995683841382E-2</v>
      </c>
      <c r="F56" s="75">
        <f>+G48</f>
        <v>4</v>
      </c>
      <c r="G56" s="83">
        <f>+F56/F57</f>
        <v>5.554012774229381E-4</v>
      </c>
      <c r="H56" s="71">
        <f>+I48</f>
        <v>0</v>
      </c>
      <c r="I56" s="83">
        <f>+H56/H57</f>
        <v>0</v>
      </c>
      <c r="J56" s="75">
        <f>+K48</f>
        <v>104</v>
      </c>
      <c r="K56" s="83">
        <f>+J56/J57</f>
        <v>1.3594771241830065E-2</v>
      </c>
    </row>
    <row r="57" spans="2:11">
      <c r="B57" s="82"/>
      <c r="C57" s="72" t="s">
        <v>62</v>
      </c>
      <c r="D57" s="73">
        <f>+D46</f>
        <v>7414</v>
      </c>
      <c r="E57" s="84"/>
      <c r="F57" s="73">
        <f>+F46</f>
        <v>7202</v>
      </c>
      <c r="G57" s="84"/>
      <c r="H57" s="74">
        <f>+H46</f>
        <v>7523</v>
      </c>
      <c r="I57" s="84"/>
      <c r="J57" s="73">
        <f>+J46</f>
        <v>7650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104</v>
      </c>
      <c r="K58" s="80">
        <f>+J59/J58</f>
        <v>1.6346153846153846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170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6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75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2068</v>
      </c>
      <c r="D15" s="16">
        <v>1970</v>
      </c>
      <c r="E15" s="16">
        <v>1750</v>
      </c>
      <c r="F15" s="16">
        <v>2048</v>
      </c>
      <c r="G15" s="16">
        <v>1970</v>
      </c>
      <c r="H15" s="16">
        <v>1931</v>
      </c>
      <c r="I15" s="16">
        <v>39</v>
      </c>
      <c r="J15" s="16">
        <v>1927</v>
      </c>
      <c r="K15" s="16">
        <v>43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3857</v>
      </c>
      <c r="D16" s="16">
        <v>3725</v>
      </c>
      <c r="E16" s="16">
        <v>3766</v>
      </c>
      <c r="F16" s="16">
        <v>3846</v>
      </c>
      <c r="G16" s="16">
        <v>3725</v>
      </c>
      <c r="H16" s="16">
        <v>3636</v>
      </c>
      <c r="I16" s="16">
        <v>89</v>
      </c>
      <c r="J16" s="16">
        <v>3637</v>
      </c>
      <c r="K16" s="16">
        <v>88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1146</v>
      </c>
      <c r="D17" s="16">
        <v>1140</v>
      </c>
      <c r="E17" s="16">
        <v>1125</v>
      </c>
      <c r="F17" s="16">
        <v>1132</v>
      </c>
      <c r="G17" s="16">
        <v>1140</v>
      </c>
      <c r="H17" s="16">
        <v>1106</v>
      </c>
      <c r="I17" s="16">
        <v>34</v>
      </c>
      <c r="J17" s="16">
        <v>1109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526</v>
      </c>
      <c r="D18" s="16">
        <v>524</v>
      </c>
      <c r="E18" s="16">
        <v>510</v>
      </c>
      <c r="F18" s="16">
        <v>443</v>
      </c>
      <c r="G18" s="16">
        <v>524</v>
      </c>
      <c r="H18" s="16">
        <v>512</v>
      </c>
      <c r="I18" s="16">
        <v>12</v>
      </c>
      <c r="J18" s="16">
        <v>513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66</v>
      </c>
      <c r="I19" s="16">
        <v>16</v>
      </c>
      <c r="J19" s="16">
        <v>67</v>
      </c>
      <c r="K19" s="16">
        <v>15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7679</v>
      </c>
      <c r="D20" s="21">
        <f t="shared" si="0"/>
        <v>7441</v>
      </c>
      <c r="E20" s="21">
        <f t="shared" si="0"/>
        <v>7226</v>
      </c>
      <c r="F20" s="21">
        <f t="shared" si="0"/>
        <v>7550</v>
      </c>
      <c r="G20" s="21">
        <f t="shared" si="0"/>
        <v>7441</v>
      </c>
      <c r="H20" s="22">
        <f t="shared" si="0"/>
        <v>7251</v>
      </c>
      <c r="I20" s="22">
        <f t="shared" si="0"/>
        <v>190</v>
      </c>
      <c r="J20" s="23">
        <f t="shared" si="0"/>
        <v>7253</v>
      </c>
      <c r="K20" s="23">
        <f t="shared" si="0"/>
        <v>188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7441</v>
      </c>
      <c r="E27" s="83">
        <f>+D27/D28</f>
        <v>0.96900638103919778</v>
      </c>
      <c r="F27" s="29">
        <f>+E20</f>
        <v>7226</v>
      </c>
      <c r="G27" s="98">
        <f>+F27/F28</f>
        <v>0.94100794374267482</v>
      </c>
      <c r="H27" s="35">
        <f>+F20</f>
        <v>7550</v>
      </c>
      <c r="I27" s="83">
        <f>+H27/H28</f>
        <v>0.98320093762208616</v>
      </c>
      <c r="J27" s="36"/>
      <c r="K27" s="36"/>
    </row>
    <row r="28" spans="2:22">
      <c r="B28" s="100"/>
      <c r="C28" s="31" t="s">
        <v>31</v>
      </c>
      <c r="D28" s="32">
        <f>+C20</f>
        <v>7679</v>
      </c>
      <c r="E28" s="84"/>
      <c r="F28" s="32">
        <f>+C20</f>
        <v>7679</v>
      </c>
      <c r="G28" s="99"/>
      <c r="H28" s="37">
        <f>+C20</f>
        <v>7679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399180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399180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7441</v>
      </c>
      <c r="E32" s="83">
        <f>+D32/D33</f>
        <v>0.96900638103919778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7679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7253</v>
      </c>
      <c r="E34" s="83">
        <f>+D34/D35</f>
        <v>0.97473457868566049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7441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238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7441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7253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188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7253</v>
      </c>
      <c r="E41" s="81">
        <f>+D42/D41*100</f>
        <v>2.5920308837722321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188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248418-120644</f>
        <v>127774</v>
      </c>
      <c r="E43" s="94">
        <f>+D43/D44*100</f>
        <v>51.435081193794332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248418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7441</v>
      </c>
      <c r="E46" s="90"/>
      <c r="F46" s="89">
        <f>+E20</f>
        <v>7226</v>
      </c>
      <c r="G46" s="90"/>
      <c r="H46" s="89">
        <f>+F20</f>
        <v>7550</v>
      </c>
      <c r="I46" s="90"/>
      <c r="J46" s="89">
        <f>+C20</f>
        <v>7679</v>
      </c>
      <c r="K46" s="90"/>
    </row>
    <row r="47" spans="2:14">
      <c r="B47" s="60"/>
      <c r="C47" s="61" t="s">
        <v>55</v>
      </c>
      <c r="D47" s="62"/>
      <c r="E47" s="63">
        <v>90</v>
      </c>
      <c r="F47" s="62"/>
      <c r="G47" s="63">
        <v>5</v>
      </c>
      <c r="H47" s="62"/>
      <c r="I47" s="63">
        <v>0</v>
      </c>
      <c r="J47" s="62"/>
      <c r="K47" s="63">
        <f>+E47+G47+I47</f>
        <v>95</v>
      </c>
    </row>
    <row r="48" spans="2:14">
      <c r="B48" s="60"/>
      <c r="C48" s="61" t="s">
        <v>56</v>
      </c>
      <c r="D48" s="64"/>
      <c r="E48" s="63">
        <v>82</v>
      </c>
      <c r="F48" s="64"/>
      <c r="G48" s="63"/>
      <c r="H48" s="64"/>
      <c r="I48" s="63">
        <v>4</v>
      </c>
      <c r="J48" s="64"/>
      <c r="K48" s="63">
        <f>+E48+G48+I48</f>
        <v>86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172</v>
      </c>
      <c r="F51" s="66">
        <f t="shared" ref="F51:J51" si="1">+F47+F48+F49+F50</f>
        <v>0</v>
      </c>
      <c r="G51" s="67">
        <f>+G47+G48+G49+G50</f>
        <v>5</v>
      </c>
      <c r="H51" s="66">
        <f t="shared" si="1"/>
        <v>0</v>
      </c>
      <c r="I51" s="67">
        <f>+I47+I48+I49+I50</f>
        <v>4</v>
      </c>
      <c r="J51" s="66">
        <f t="shared" si="1"/>
        <v>0</v>
      </c>
      <c r="K51" s="67">
        <f>+K47+K48+K49+K50</f>
        <v>181</v>
      </c>
    </row>
    <row r="52" spans="2:11">
      <c r="B52" s="82" t="s">
        <v>60</v>
      </c>
      <c r="C52" s="69" t="s">
        <v>61</v>
      </c>
      <c r="D52" s="70">
        <f>+E47</f>
        <v>90</v>
      </c>
      <c r="E52" s="83">
        <f>+D52/D53</f>
        <v>1.2095148501545491E-2</v>
      </c>
      <c r="F52" s="70">
        <f>+G47</f>
        <v>5</v>
      </c>
      <c r="G52" s="83">
        <f>+F52/F53</f>
        <v>6.9194575145308608E-4</v>
      </c>
      <c r="H52" s="71">
        <f>+I47</f>
        <v>0</v>
      </c>
      <c r="I52" s="83">
        <f>+H52/H53</f>
        <v>0</v>
      </c>
      <c r="J52" s="70">
        <f>+K47</f>
        <v>95</v>
      </c>
      <c r="K52" s="83">
        <f>+J52/J53</f>
        <v>1.2371402526370621E-2</v>
      </c>
    </row>
    <row r="53" spans="2:11">
      <c r="B53" s="82"/>
      <c r="C53" s="72" t="s">
        <v>62</v>
      </c>
      <c r="D53" s="73">
        <f>+D46</f>
        <v>7441</v>
      </c>
      <c r="E53" s="84"/>
      <c r="F53" s="73">
        <f>+F57</f>
        <v>7226</v>
      </c>
      <c r="G53" s="84"/>
      <c r="H53" s="74">
        <f>+H57</f>
        <v>7550</v>
      </c>
      <c r="I53" s="84"/>
      <c r="J53" s="73">
        <f>+J57</f>
        <v>7679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95</v>
      </c>
      <c r="K54" s="80">
        <f>+J55/J54</f>
        <v>0.83157894736842108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79</v>
      </c>
      <c r="K55" s="81"/>
    </row>
    <row r="56" spans="2:11">
      <c r="B56" s="82" t="s">
        <v>66</v>
      </c>
      <c r="C56" s="69" t="s">
        <v>67</v>
      </c>
      <c r="D56" s="75">
        <f>+E48</f>
        <v>82</v>
      </c>
      <c r="E56" s="83">
        <f>+D56/D57</f>
        <v>1.1020024190297004E-2</v>
      </c>
      <c r="F56" s="75">
        <f>+G48</f>
        <v>0</v>
      </c>
      <c r="G56" s="83">
        <f>+F56/F57</f>
        <v>0</v>
      </c>
      <c r="H56" s="71">
        <f>+I48</f>
        <v>4</v>
      </c>
      <c r="I56" s="83">
        <f>+H56/H57</f>
        <v>5.2980132450331126E-4</v>
      </c>
      <c r="J56" s="75">
        <f>+K48</f>
        <v>86</v>
      </c>
      <c r="K56" s="83">
        <f>+J56/J57</f>
        <v>1.1199374918609194E-2</v>
      </c>
    </row>
    <row r="57" spans="2:11">
      <c r="B57" s="82"/>
      <c r="C57" s="72" t="s">
        <v>62</v>
      </c>
      <c r="D57" s="73">
        <f>+D46</f>
        <v>7441</v>
      </c>
      <c r="E57" s="84"/>
      <c r="F57" s="73">
        <f>+F46</f>
        <v>7226</v>
      </c>
      <c r="G57" s="84"/>
      <c r="H57" s="74">
        <f>+H46</f>
        <v>7550</v>
      </c>
      <c r="I57" s="84"/>
      <c r="J57" s="73">
        <f>+J46</f>
        <v>7679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86</v>
      </c>
      <c r="K58" s="80">
        <f>+J59/J58</f>
        <v>5.6395348837209305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485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76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2077</v>
      </c>
      <c r="D15" s="16">
        <v>1979</v>
      </c>
      <c r="E15" s="16">
        <v>1760</v>
      </c>
      <c r="F15" s="16">
        <v>2057</v>
      </c>
      <c r="G15" s="16">
        <v>1979</v>
      </c>
      <c r="H15" s="16">
        <v>1952</v>
      </c>
      <c r="I15" s="16">
        <v>27</v>
      </c>
      <c r="J15" s="16">
        <v>1952</v>
      </c>
      <c r="K15" s="16">
        <v>27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3869</v>
      </c>
      <c r="D16" s="16">
        <v>3736</v>
      </c>
      <c r="E16" s="16">
        <v>3778</v>
      </c>
      <c r="F16" s="16">
        <v>3857</v>
      </c>
      <c r="G16" s="16">
        <v>3736</v>
      </c>
      <c r="H16" s="16">
        <v>3645</v>
      </c>
      <c r="I16" s="16">
        <v>91</v>
      </c>
      <c r="J16" s="16">
        <v>3646</v>
      </c>
      <c r="K16" s="16">
        <v>90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1144</v>
      </c>
      <c r="D17" s="16">
        <v>1139</v>
      </c>
      <c r="E17" s="16">
        <v>1123</v>
      </c>
      <c r="F17" s="16">
        <v>1131</v>
      </c>
      <c r="G17" s="16">
        <v>1139</v>
      </c>
      <c r="H17" s="16">
        <v>1107</v>
      </c>
      <c r="I17" s="16">
        <v>32</v>
      </c>
      <c r="J17" s="16">
        <v>1107</v>
      </c>
      <c r="K17" s="16">
        <v>32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529</v>
      </c>
      <c r="D18" s="16">
        <v>526</v>
      </c>
      <c r="E18" s="16">
        <v>512</v>
      </c>
      <c r="F18" s="16">
        <v>446</v>
      </c>
      <c r="G18" s="16">
        <v>526</v>
      </c>
      <c r="H18" s="16">
        <v>513</v>
      </c>
      <c r="I18" s="16">
        <v>13</v>
      </c>
      <c r="J18" s="16">
        <v>513</v>
      </c>
      <c r="K18" s="16">
        <v>13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81</v>
      </c>
      <c r="D19" s="16">
        <v>82</v>
      </c>
      <c r="E19" s="16">
        <v>75</v>
      </c>
      <c r="F19" s="16">
        <v>99</v>
      </c>
      <c r="G19" s="16">
        <v>82</v>
      </c>
      <c r="H19" s="16">
        <v>67</v>
      </c>
      <c r="I19" s="16">
        <v>15</v>
      </c>
      <c r="J19" s="16">
        <v>67</v>
      </c>
      <c r="K19" s="16">
        <v>15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7700</v>
      </c>
      <c r="D20" s="21">
        <f t="shared" si="0"/>
        <v>7462</v>
      </c>
      <c r="E20" s="21">
        <f t="shared" si="0"/>
        <v>7248</v>
      </c>
      <c r="F20" s="21">
        <f t="shared" si="0"/>
        <v>7590</v>
      </c>
      <c r="G20" s="21">
        <f t="shared" si="0"/>
        <v>7462</v>
      </c>
      <c r="H20" s="22">
        <f t="shared" si="0"/>
        <v>7284</v>
      </c>
      <c r="I20" s="22">
        <f t="shared" si="0"/>
        <v>178</v>
      </c>
      <c r="J20" s="23">
        <f t="shared" si="0"/>
        <v>7285</v>
      </c>
      <c r="K20" s="23">
        <f t="shared" si="0"/>
        <v>177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7462</v>
      </c>
      <c r="E27" s="83">
        <f>+D27/D28</f>
        <v>0.96909090909090911</v>
      </c>
      <c r="F27" s="29">
        <f>+E20</f>
        <v>7248</v>
      </c>
      <c r="G27" s="98">
        <f>+F27/F28</f>
        <v>0.9412987012987013</v>
      </c>
      <c r="H27" s="35">
        <f>+F20</f>
        <v>7590</v>
      </c>
      <c r="I27" s="83">
        <f>+H27/H28</f>
        <v>0.98571428571428577</v>
      </c>
      <c r="J27" s="36"/>
      <c r="K27" s="36"/>
    </row>
    <row r="28" spans="2:22">
      <c r="B28" s="100"/>
      <c r="C28" s="31" t="s">
        <v>31</v>
      </c>
      <c r="D28" s="32">
        <f>+C20</f>
        <v>7700</v>
      </c>
      <c r="E28" s="84"/>
      <c r="F28" s="32">
        <f>+C20</f>
        <v>7700</v>
      </c>
      <c r="G28" s="99"/>
      <c r="H28" s="37">
        <f>+C20</f>
        <v>7700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449000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449000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7462</v>
      </c>
      <c r="E32" s="83">
        <f>+D32/D33</f>
        <v>0.96909090909090911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7700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7285</v>
      </c>
      <c r="E34" s="83">
        <f>+D34/D35</f>
        <v>0.97627981774323236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7462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238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7462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7285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177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7285</v>
      </c>
      <c r="E41" s="81">
        <f>+D42/D41*100</f>
        <v>2.42964996568291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177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240408-127695</f>
        <v>112713</v>
      </c>
      <c r="E43" s="94">
        <f>+D43/D44*100</f>
        <v>46.884047119896181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240408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7462</v>
      </c>
      <c r="E46" s="90"/>
      <c r="F46" s="89">
        <f>+E20</f>
        <v>7248</v>
      </c>
      <c r="G46" s="90"/>
      <c r="H46" s="89">
        <f>+F20</f>
        <v>7590</v>
      </c>
      <c r="I46" s="90"/>
      <c r="J46" s="89">
        <f>+C20</f>
        <v>7700</v>
      </c>
      <c r="K46" s="90"/>
    </row>
    <row r="47" spans="2:14">
      <c r="B47" s="60"/>
      <c r="C47" s="61" t="s">
        <v>55</v>
      </c>
      <c r="D47" s="62"/>
      <c r="E47" s="63">
        <v>88</v>
      </c>
      <c r="F47" s="62"/>
      <c r="G47" s="63">
        <v>8</v>
      </c>
      <c r="H47" s="62"/>
      <c r="I47" s="63">
        <v>0</v>
      </c>
      <c r="J47" s="62"/>
      <c r="K47" s="63">
        <f>+E47+G47+I47</f>
        <v>96</v>
      </c>
    </row>
    <row r="48" spans="2:14">
      <c r="B48" s="60"/>
      <c r="C48" s="61" t="s">
        <v>56</v>
      </c>
      <c r="D48" s="64"/>
      <c r="E48" s="63">
        <v>62</v>
      </c>
      <c r="F48" s="64"/>
      <c r="G48" s="63">
        <v>8</v>
      </c>
      <c r="H48" s="64"/>
      <c r="I48" s="63">
        <v>12</v>
      </c>
      <c r="J48" s="64"/>
      <c r="K48" s="63">
        <f>+E48+G48+I48</f>
        <v>82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150</v>
      </c>
      <c r="F51" s="66">
        <f t="shared" ref="F51:J51" si="1">+F47+F48+F49+F50</f>
        <v>0</v>
      </c>
      <c r="G51" s="67">
        <f>+G47+G48+G49+G50</f>
        <v>16</v>
      </c>
      <c r="H51" s="66">
        <f t="shared" si="1"/>
        <v>0</v>
      </c>
      <c r="I51" s="67">
        <f>+I47+I48+I49+I50</f>
        <v>12</v>
      </c>
      <c r="J51" s="66">
        <f t="shared" si="1"/>
        <v>0</v>
      </c>
      <c r="K51" s="67">
        <f>+K47+K48+K49+K50</f>
        <v>178</v>
      </c>
    </row>
    <row r="52" spans="2:11">
      <c r="B52" s="82" t="s">
        <v>60</v>
      </c>
      <c r="C52" s="69" t="s">
        <v>61</v>
      </c>
      <c r="D52" s="70">
        <f>+E47</f>
        <v>88</v>
      </c>
      <c r="E52" s="83">
        <f>+D52/D53</f>
        <v>1.1793084963816671E-2</v>
      </c>
      <c r="F52" s="70">
        <f>+G47</f>
        <v>8</v>
      </c>
      <c r="G52" s="83">
        <f>+F52/F53</f>
        <v>1.1037527593818985E-3</v>
      </c>
      <c r="H52" s="71">
        <f>+I47</f>
        <v>0</v>
      </c>
      <c r="I52" s="83">
        <f>+H52/H53</f>
        <v>0</v>
      </c>
      <c r="J52" s="70">
        <f>+K47</f>
        <v>96</v>
      </c>
      <c r="K52" s="83">
        <f>+J52/J53</f>
        <v>1.2467532467532468E-2</v>
      </c>
    </row>
    <row r="53" spans="2:11">
      <c r="B53" s="82"/>
      <c r="C53" s="72" t="s">
        <v>62</v>
      </c>
      <c r="D53" s="73">
        <f>+D46</f>
        <v>7462</v>
      </c>
      <c r="E53" s="84"/>
      <c r="F53" s="73">
        <f>+F57</f>
        <v>7248</v>
      </c>
      <c r="G53" s="84"/>
      <c r="H53" s="74">
        <f>+H57</f>
        <v>7590</v>
      </c>
      <c r="I53" s="84"/>
      <c r="J53" s="73">
        <f>+J57</f>
        <v>7700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96</v>
      </c>
      <c r="K54" s="80">
        <f>+J55/J54</f>
        <v>0.64583333333333337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62</v>
      </c>
      <c r="K55" s="81"/>
    </row>
    <row r="56" spans="2:11">
      <c r="B56" s="82" t="s">
        <v>66</v>
      </c>
      <c r="C56" s="69" t="s">
        <v>67</v>
      </c>
      <c r="D56" s="75">
        <f>+E48</f>
        <v>62</v>
      </c>
      <c r="E56" s="83">
        <f>+D56/D57</f>
        <v>8.3087644063253828E-3</v>
      </c>
      <c r="F56" s="75">
        <f>+G48</f>
        <v>8</v>
      </c>
      <c r="G56" s="83">
        <f>+F56/F57</f>
        <v>1.1037527593818985E-3</v>
      </c>
      <c r="H56" s="71">
        <f>+I48</f>
        <v>12</v>
      </c>
      <c r="I56" s="83">
        <f>+H56/H57</f>
        <v>1.5810276679841897E-3</v>
      </c>
      <c r="J56" s="75">
        <f>+K48</f>
        <v>82</v>
      </c>
      <c r="K56" s="83">
        <f>+J56/J57</f>
        <v>1.064935064935065E-2</v>
      </c>
    </row>
    <row r="57" spans="2:11">
      <c r="B57" s="82"/>
      <c r="C57" s="72" t="s">
        <v>62</v>
      </c>
      <c r="D57" s="73">
        <f>+D46</f>
        <v>7462</v>
      </c>
      <c r="E57" s="84"/>
      <c r="F57" s="73">
        <f>+F46</f>
        <v>7248</v>
      </c>
      <c r="G57" s="84"/>
      <c r="H57" s="74">
        <f>+H46</f>
        <v>7590</v>
      </c>
      <c r="I57" s="84"/>
      <c r="J57" s="73">
        <f>+J46</f>
        <v>7700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82</v>
      </c>
      <c r="K58" s="80">
        <f>+J59/J58</f>
        <v>0.98780487804878048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81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77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2078</v>
      </c>
      <c r="D15" s="16">
        <v>1980</v>
      </c>
      <c r="E15" s="16">
        <v>1761</v>
      </c>
      <c r="F15" s="16">
        <v>2058</v>
      </c>
      <c r="G15" s="16">
        <v>1980</v>
      </c>
      <c r="H15" s="16">
        <v>1944</v>
      </c>
      <c r="I15" s="16">
        <v>36</v>
      </c>
      <c r="J15" s="16">
        <v>1944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3887</v>
      </c>
      <c r="D16" s="16">
        <v>3754</v>
      </c>
      <c r="E16" s="16">
        <v>3796</v>
      </c>
      <c r="F16" s="16">
        <v>3875</v>
      </c>
      <c r="G16" s="16">
        <v>3754</v>
      </c>
      <c r="H16" s="16">
        <v>3667</v>
      </c>
      <c r="I16" s="16">
        <v>87</v>
      </c>
      <c r="J16" s="16">
        <v>3671</v>
      </c>
      <c r="K16" s="16">
        <v>83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1148</v>
      </c>
      <c r="D17" s="16">
        <v>1144</v>
      </c>
      <c r="E17" s="16">
        <v>1127</v>
      </c>
      <c r="F17" s="16">
        <v>1135</v>
      </c>
      <c r="G17" s="16">
        <v>1144</v>
      </c>
      <c r="H17" s="16">
        <v>1113</v>
      </c>
      <c r="I17" s="16">
        <v>31</v>
      </c>
      <c r="J17" s="16">
        <v>1113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525</v>
      </c>
      <c r="D18" s="16">
        <v>523</v>
      </c>
      <c r="E18" s="16">
        <v>509</v>
      </c>
      <c r="F18" s="16">
        <v>442</v>
      </c>
      <c r="G18" s="16">
        <v>523</v>
      </c>
      <c r="H18" s="16">
        <v>512</v>
      </c>
      <c r="I18" s="16">
        <v>11</v>
      </c>
      <c r="J18" s="16">
        <v>512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68</v>
      </c>
      <c r="I19" s="16">
        <v>14</v>
      </c>
      <c r="J19" s="16">
        <v>68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7720</v>
      </c>
      <c r="D20" s="21">
        <f t="shared" si="0"/>
        <v>7483</v>
      </c>
      <c r="E20" s="21">
        <f t="shared" si="0"/>
        <v>7268</v>
      </c>
      <c r="F20" s="21">
        <f t="shared" si="0"/>
        <v>7591</v>
      </c>
      <c r="G20" s="21">
        <f t="shared" si="0"/>
        <v>7483</v>
      </c>
      <c r="H20" s="22">
        <f t="shared" si="0"/>
        <v>7304</v>
      </c>
      <c r="I20" s="22">
        <f t="shared" si="0"/>
        <v>179</v>
      </c>
      <c r="J20" s="23">
        <f t="shared" si="0"/>
        <v>7308</v>
      </c>
      <c r="K20" s="23">
        <f t="shared" si="0"/>
        <v>175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7483</v>
      </c>
      <c r="E27" s="83">
        <f>+D27/D28</f>
        <v>0.96930051813471507</v>
      </c>
      <c r="F27" s="29">
        <f>+E20</f>
        <v>7268</v>
      </c>
      <c r="G27" s="98">
        <f>+F27/F28</f>
        <v>0.94145077720207249</v>
      </c>
      <c r="H27" s="35">
        <f>+F20</f>
        <v>7591</v>
      </c>
      <c r="I27" s="83">
        <f>+H27/H28</f>
        <v>0.98329015544041454</v>
      </c>
      <c r="J27" s="36"/>
      <c r="K27" s="36"/>
    </row>
    <row r="28" spans="2:22">
      <c r="B28" s="100"/>
      <c r="C28" s="31" t="s">
        <v>31</v>
      </c>
      <c r="D28" s="32">
        <f>+C20</f>
        <v>7720</v>
      </c>
      <c r="E28" s="84"/>
      <c r="F28" s="32">
        <f>+C20</f>
        <v>7720</v>
      </c>
      <c r="G28" s="99"/>
      <c r="H28" s="37">
        <f>+C20</f>
        <v>7720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431080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431080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7483</v>
      </c>
      <c r="E32" s="83">
        <f>+D32/D33</f>
        <v>0.96930051813471507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7720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7308</v>
      </c>
      <c r="E34" s="83">
        <f>+D34/D35</f>
        <v>0.97661365762394758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7483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237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7483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7308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175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7308</v>
      </c>
      <c r="E41" s="81">
        <f>+D42/D41*100</f>
        <v>2.3946360153256707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175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236169-133053</f>
        <v>103116</v>
      </c>
      <c r="E43" s="94">
        <f>+D43/D44*100</f>
        <v>43.661953939763478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236169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7483</v>
      </c>
      <c r="E46" s="90"/>
      <c r="F46" s="89">
        <f>+E20</f>
        <v>7268</v>
      </c>
      <c r="G46" s="90"/>
      <c r="H46" s="89">
        <f>+F20</f>
        <v>7591</v>
      </c>
      <c r="I46" s="90"/>
      <c r="J46" s="89">
        <f>+C20</f>
        <v>7720</v>
      </c>
      <c r="K46" s="90"/>
    </row>
    <row r="47" spans="2:14">
      <c r="B47" s="60"/>
      <c r="C47" s="61" t="s">
        <v>55</v>
      </c>
      <c r="D47" s="62"/>
      <c r="E47" s="63">
        <v>99</v>
      </c>
      <c r="F47" s="62"/>
      <c r="G47" s="63">
        <v>4</v>
      </c>
      <c r="H47" s="62"/>
      <c r="I47" s="63">
        <v>0</v>
      </c>
      <c r="J47" s="62"/>
      <c r="K47" s="63">
        <f>+E47+G47+I47</f>
        <v>103</v>
      </c>
    </row>
    <row r="48" spans="2:14">
      <c r="B48" s="60"/>
      <c r="C48" s="61" t="s">
        <v>56</v>
      </c>
      <c r="D48" s="64"/>
      <c r="E48" s="63">
        <v>66</v>
      </c>
      <c r="F48" s="64"/>
      <c r="G48" s="63">
        <v>3</v>
      </c>
      <c r="H48" s="64"/>
      <c r="I48" s="63">
        <v>9</v>
      </c>
      <c r="J48" s="64"/>
      <c r="K48" s="63">
        <f>+E48+G48+I48</f>
        <v>78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165</v>
      </c>
      <c r="F51" s="66">
        <f t="shared" ref="F51:J51" si="1">+F47+F48+F49+F50</f>
        <v>0</v>
      </c>
      <c r="G51" s="67">
        <f>+G47+G48+G49+G50</f>
        <v>7</v>
      </c>
      <c r="H51" s="66">
        <f t="shared" si="1"/>
        <v>0</v>
      </c>
      <c r="I51" s="67">
        <f>+I47+I48+I49+I50</f>
        <v>9</v>
      </c>
      <c r="J51" s="66">
        <f t="shared" si="1"/>
        <v>0</v>
      </c>
      <c r="K51" s="67">
        <f>+K47+K48+K49+K50</f>
        <v>181</v>
      </c>
    </row>
    <row r="52" spans="2:11">
      <c r="B52" s="82" t="s">
        <v>60</v>
      </c>
      <c r="C52" s="69" t="s">
        <v>61</v>
      </c>
      <c r="D52" s="70">
        <f>+E47</f>
        <v>99</v>
      </c>
      <c r="E52" s="83">
        <f>+D52/D53</f>
        <v>1.3229987972738206E-2</v>
      </c>
      <c r="F52" s="70">
        <f>+G47</f>
        <v>4</v>
      </c>
      <c r="G52" s="83">
        <f>+F52/F53</f>
        <v>5.5035773252614197E-4</v>
      </c>
      <c r="H52" s="71">
        <f>+I47</f>
        <v>0</v>
      </c>
      <c r="I52" s="83">
        <f>+H52/H53</f>
        <v>0</v>
      </c>
      <c r="J52" s="70">
        <f>+K47</f>
        <v>103</v>
      </c>
      <c r="K52" s="83">
        <f>+J52/J53</f>
        <v>1.3341968911917098E-2</v>
      </c>
    </row>
    <row r="53" spans="2:11">
      <c r="B53" s="82"/>
      <c r="C53" s="72" t="s">
        <v>62</v>
      </c>
      <c r="D53" s="73">
        <f>+D46</f>
        <v>7483</v>
      </c>
      <c r="E53" s="84"/>
      <c r="F53" s="73">
        <f>+F57</f>
        <v>7268</v>
      </c>
      <c r="G53" s="84"/>
      <c r="H53" s="74">
        <f>+H57</f>
        <v>7591</v>
      </c>
      <c r="I53" s="84"/>
      <c r="J53" s="73">
        <f>+J57</f>
        <v>7720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103</v>
      </c>
      <c r="K54" s="80">
        <f>+J55/J54</f>
        <v>0.66019417475728159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68</v>
      </c>
      <c r="K55" s="81"/>
    </row>
    <row r="56" spans="2:11">
      <c r="B56" s="82" t="s">
        <v>66</v>
      </c>
      <c r="C56" s="69" t="s">
        <v>67</v>
      </c>
      <c r="D56" s="75">
        <f>+E48</f>
        <v>66</v>
      </c>
      <c r="E56" s="83">
        <f>+D56/D57</f>
        <v>8.8199919818254709E-3</v>
      </c>
      <c r="F56" s="75">
        <f>+G48</f>
        <v>3</v>
      </c>
      <c r="G56" s="83">
        <f>+F56/F57</f>
        <v>4.1276829939460648E-4</v>
      </c>
      <c r="H56" s="71">
        <f>+I48</f>
        <v>9</v>
      </c>
      <c r="I56" s="83">
        <f>+H56/H57</f>
        <v>1.1856145435384007E-3</v>
      </c>
      <c r="J56" s="75">
        <f>+K48</f>
        <v>78</v>
      </c>
      <c r="K56" s="83">
        <f>+J56/J57</f>
        <v>1.0103626943005182E-2</v>
      </c>
    </row>
    <row r="57" spans="2:11">
      <c r="B57" s="82"/>
      <c r="C57" s="72" t="s">
        <v>62</v>
      </c>
      <c r="D57" s="73">
        <f>+D46</f>
        <v>7483</v>
      </c>
      <c r="E57" s="84"/>
      <c r="F57" s="73">
        <f>+F46</f>
        <v>7268</v>
      </c>
      <c r="G57" s="84"/>
      <c r="H57" s="74">
        <f>+H46</f>
        <v>7591</v>
      </c>
      <c r="I57" s="84"/>
      <c r="J57" s="73">
        <f>+J46</f>
        <v>7720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78</v>
      </c>
      <c r="K58" s="80">
        <f>+J59/J58</f>
        <v>1.5897435897435896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124</v>
      </c>
      <c r="K59" s="81"/>
    </row>
  </sheetData>
  <mergeCells count="61">
    <mergeCell ref="B6:K6"/>
    <mergeCell ref="B7:K7"/>
    <mergeCell ref="B13:B14"/>
    <mergeCell ref="C13:C14"/>
    <mergeCell ref="D13:F13"/>
    <mergeCell ref="G13:G14"/>
    <mergeCell ref="H13:I13"/>
    <mergeCell ref="J13:K13"/>
    <mergeCell ref="B24:C25"/>
    <mergeCell ref="D24:E24"/>
    <mergeCell ref="F24:G24"/>
    <mergeCell ref="H24:I24"/>
    <mergeCell ref="J24:K24"/>
    <mergeCell ref="D26:E26"/>
    <mergeCell ref="F26:G26"/>
    <mergeCell ref="H26:I26"/>
    <mergeCell ref="J26:K26"/>
    <mergeCell ref="B27:B28"/>
    <mergeCell ref="E27:E28"/>
    <mergeCell ref="G27:G28"/>
    <mergeCell ref="I27:I28"/>
    <mergeCell ref="B29:B30"/>
    <mergeCell ref="K29:K30"/>
    <mergeCell ref="D31:E31"/>
    <mergeCell ref="F31:G31"/>
    <mergeCell ref="H31:I31"/>
    <mergeCell ref="J31:K31"/>
    <mergeCell ref="B32:B33"/>
    <mergeCell ref="E32:E33"/>
    <mergeCell ref="B34:B35"/>
    <mergeCell ref="E34:E35"/>
    <mergeCell ref="B41:B42"/>
    <mergeCell ref="E41:E42"/>
    <mergeCell ref="F41:F42"/>
    <mergeCell ref="B43:B44"/>
    <mergeCell ref="E43:E44"/>
    <mergeCell ref="F43:F44"/>
    <mergeCell ref="D45:E45"/>
    <mergeCell ref="F45:G45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workbookViewId="0">
      <selection activeCell="J30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78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2082</v>
      </c>
      <c r="D15" s="16">
        <v>1984</v>
      </c>
      <c r="E15" s="16">
        <v>1764</v>
      </c>
      <c r="F15" s="16">
        <v>2062</v>
      </c>
      <c r="G15" s="16">
        <v>1984</v>
      </c>
      <c r="H15" s="16">
        <v>1948</v>
      </c>
      <c r="I15" s="16">
        <v>36</v>
      </c>
      <c r="J15" s="16">
        <v>1948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3901</v>
      </c>
      <c r="D16" s="16">
        <v>3769</v>
      </c>
      <c r="E16" s="16">
        <v>3809</v>
      </c>
      <c r="F16" s="16">
        <v>3889</v>
      </c>
      <c r="G16" s="16">
        <v>3769</v>
      </c>
      <c r="H16" s="16">
        <v>3692</v>
      </c>
      <c r="I16" s="16">
        <v>77</v>
      </c>
      <c r="J16" s="16">
        <v>3703</v>
      </c>
      <c r="K16" s="16">
        <v>66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1147</v>
      </c>
      <c r="D17" s="16">
        <v>1142</v>
      </c>
      <c r="E17" s="16">
        <v>1126</v>
      </c>
      <c r="F17" s="16">
        <v>1134</v>
      </c>
      <c r="G17" s="16">
        <v>1142</v>
      </c>
      <c r="H17" s="16">
        <v>1111</v>
      </c>
      <c r="I17" s="16">
        <v>31</v>
      </c>
      <c r="J17" s="16">
        <v>1111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524</v>
      </c>
      <c r="D18" s="16">
        <v>522</v>
      </c>
      <c r="E18" s="16">
        <v>508</v>
      </c>
      <c r="F18" s="16">
        <v>441</v>
      </c>
      <c r="G18" s="16">
        <v>522</v>
      </c>
      <c r="H18" s="16">
        <v>512</v>
      </c>
      <c r="I18" s="16">
        <v>10</v>
      </c>
      <c r="J18" s="16">
        <v>511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73</v>
      </c>
      <c r="I19" s="16">
        <v>9</v>
      </c>
      <c r="J19" s="16">
        <v>68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7736</v>
      </c>
      <c r="D20" s="21">
        <f t="shared" si="0"/>
        <v>7499</v>
      </c>
      <c r="E20" s="21">
        <f t="shared" si="0"/>
        <v>7282</v>
      </c>
      <c r="F20" s="21">
        <f t="shared" si="0"/>
        <v>7607</v>
      </c>
      <c r="G20" s="21">
        <f t="shared" si="0"/>
        <v>7499</v>
      </c>
      <c r="H20" s="22">
        <f t="shared" si="0"/>
        <v>7336</v>
      </c>
      <c r="I20" s="22">
        <f t="shared" si="0"/>
        <v>163</v>
      </c>
      <c r="J20" s="23">
        <f t="shared" si="0"/>
        <v>7341</v>
      </c>
      <c r="K20" s="23">
        <f t="shared" si="0"/>
        <v>158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7499</v>
      </c>
      <c r="E27" s="83">
        <f>+D27/D28</f>
        <v>0.96936401240951398</v>
      </c>
      <c r="F27" s="29">
        <f>+E20</f>
        <v>7282</v>
      </c>
      <c r="G27" s="98">
        <f>+F27/F28</f>
        <v>0.94131334022750779</v>
      </c>
      <c r="H27" s="35">
        <f>+F20</f>
        <v>7607</v>
      </c>
      <c r="I27" s="83">
        <f>+H27/H28</f>
        <v>0.9833247156153051</v>
      </c>
      <c r="J27" s="36"/>
      <c r="K27" s="36"/>
    </row>
    <row r="28" spans="2:22">
      <c r="B28" s="100"/>
      <c r="C28" s="31" t="s">
        <v>31</v>
      </c>
      <c r="D28" s="32">
        <f>+C20</f>
        <v>7736</v>
      </c>
      <c r="E28" s="84"/>
      <c r="F28" s="32">
        <f>+C20</f>
        <v>7736</v>
      </c>
      <c r="G28" s="99"/>
      <c r="H28" s="37">
        <f>+C20</f>
        <v>7736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436150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436150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7499</v>
      </c>
      <c r="E32" s="83">
        <f>+D32/D33</f>
        <v>0.96936401240951398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7736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7341</v>
      </c>
      <c r="E34" s="83">
        <f>+D34/D35</f>
        <v>0.97893052406987602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7499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237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7499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7341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158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7341</v>
      </c>
      <c r="E41" s="81">
        <f>+D42/D41*100</f>
        <v>2.152295327612042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158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243839-127695</f>
        <v>116144</v>
      </c>
      <c r="E43" s="94">
        <f>+D43/D44*100</f>
        <v>47.631428934665912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243839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7499</v>
      </c>
      <c r="E46" s="90"/>
      <c r="F46" s="89">
        <f>+E20</f>
        <v>7282</v>
      </c>
      <c r="G46" s="90"/>
      <c r="H46" s="89">
        <f>+F20</f>
        <v>7607</v>
      </c>
      <c r="I46" s="90"/>
      <c r="J46" s="89">
        <f>+C20</f>
        <v>7736</v>
      </c>
      <c r="K46" s="90"/>
    </row>
    <row r="47" spans="2:14">
      <c r="B47" s="60"/>
      <c r="C47" s="61" t="s">
        <v>55</v>
      </c>
      <c r="D47" s="62"/>
      <c r="E47" s="63">
        <v>139</v>
      </c>
      <c r="F47" s="62"/>
      <c r="G47" s="63">
        <v>3</v>
      </c>
      <c r="H47" s="62"/>
      <c r="I47" s="63">
        <v>0</v>
      </c>
      <c r="J47" s="62"/>
      <c r="K47" s="63">
        <f>+E47+G47+I47</f>
        <v>142</v>
      </c>
    </row>
    <row r="48" spans="2:14">
      <c r="B48" s="60"/>
      <c r="C48" s="61" t="s">
        <v>56</v>
      </c>
      <c r="D48" s="64"/>
      <c r="E48" s="63">
        <v>78</v>
      </c>
      <c r="F48" s="64"/>
      <c r="G48" s="63">
        <v>5</v>
      </c>
      <c r="H48" s="64"/>
      <c r="I48" s="63">
        <v>10</v>
      </c>
      <c r="J48" s="64"/>
      <c r="K48" s="63">
        <f>+E48+G48+I48</f>
        <v>93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217</v>
      </c>
      <c r="F51" s="66">
        <f t="shared" ref="F51:J51" si="1">+F47+F48+F49+F50</f>
        <v>0</v>
      </c>
      <c r="G51" s="67">
        <f>+G47+G48+G49+G50</f>
        <v>8</v>
      </c>
      <c r="H51" s="66">
        <f t="shared" si="1"/>
        <v>0</v>
      </c>
      <c r="I51" s="67">
        <f>+I47+I48+I49+I50</f>
        <v>10</v>
      </c>
      <c r="J51" s="66">
        <f t="shared" si="1"/>
        <v>0</v>
      </c>
      <c r="K51" s="67">
        <f>+K47+K48+K49+K50</f>
        <v>235</v>
      </c>
    </row>
    <row r="52" spans="2:11">
      <c r="B52" s="82" t="s">
        <v>60</v>
      </c>
      <c r="C52" s="69" t="s">
        <v>61</v>
      </c>
      <c r="D52" s="70">
        <f>+E47</f>
        <v>139</v>
      </c>
      <c r="E52" s="83">
        <f>+D52/D53</f>
        <v>1.8535804773969863E-2</v>
      </c>
      <c r="F52" s="70">
        <f>+G47</f>
        <v>3</v>
      </c>
      <c r="G52" s="83">
        <f>+F52/F53</f>
        <v>4.1197473221642406E-4</v>
      </c>
      <c r="H52" s="71">
        <f>+I47</f>
        <v>0</v>
      </c>
      <c r="I52" s="83">
        <f>+H52/H53</f>
        <v>0</v>
      </c>
      <c r="J52" s="70">
        <f>+K47</f>
        <v>142</v>
      </c>
      <c r="K52" s="83">
        <f>+J52/J53</f>
        <v>1.8355739400206825E-2</v>
      </c>
    </row>
    <row r="53" spans="2:11">
      <c r="B53" s="82"/>
      <c r="C53" s="72" t="s">
        <v>62</v>
      </c>
      <c r="D53" s="73">
        <f>+D46</f>
        <v>7499</v>
      </c>
      <c r="E53" s="84"/>
      <c r="F53" s="73">
        <f>+F57</f>
        <v>7282</v>
      </c>
      <c r="G53" s="84"/>
      <c r="H53" s="74">
        <f>+H57</f>
        <v>7607</v>
      </c>
      <c r="I53" s="84"/>
      <c r="J53" s="73">
        <f>+J57</f>
        <v>7736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142</v>
      </c>
      <c r="K54" s="80">
        <f>+J55/J54</f>
        <v>0.71126760563380287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101</v>
      </c>
      <c r="K55" s="81"/>
    </row>
    <row r="56" spans="2:11">
      <c r="B56" s="82" t="s">
        <v>66</v>
      </c>
      <c r="C56" s="69" t="s">
        <v>67</v>
      </c>
      <c r="D56" s="75">
        <f>+E48</f>
        <v>78</v>
      </c>
      <c r="E56" s="83">
        <f>+D56/D57</f>
        <v>1.0401386851580211E-2</v>
      </c>
      <c r="F56" s="75">
        <f>+G48</f>
        <v>5</v>
      </c>
      <c r="G56" s="83">
        <f>+F56/F57</f>
        <v>6.866245536940401E-4</v>
      </c>
      <c r="H56" s="71">
        <f>+I48</f>
        <v>10</v>
      </c>
      <c r="I56" s="83">
        <f>+H56/H57</f>
        <v>1.3145786775338505E-3</v>
      </c>
      <c r="J56" s="75">
        <f>+K48</f>
        <v>93</v>
      </c>
      <c r="K56" s="83">
        <f>+J56/J57</f>
        <v>1.2021716649431231E-2</v>
      </c>
    </row>
    <row r="57" spans="2:11">
      <c r="B57" s="82"/>
      <c r="C57" s="72" t="s">
        <v>62</v>
      </c>
      <c r="D57" s="73">
        <f>+D46</f>
        <v>7499</v>
      </c>
      <c r="E57" s="84"/>
      <c r="F57" s="73">
        <f>+F46</f>
        <v>7282</v>
      </c>
      <c r="G57" s="84"/>
      <c r="H57" s="74">
        <f>+H46</f>
        <v>7607</v>
      </c>
      <c r="I57" s="84"/>
      <c r="J57" s="73">
        <f>+J46</f>
        <v>7736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93</v>
      </c>
      <c r="K58" s="80">
        <f>+J59/J58</f>
        <v>1.5698924731182795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146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79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/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/>
      <c r="P14"/>
      <c r="Q14"/>
      <c r="R14"/>
      <c r="S14"/>
      <c r="T14"/>
      <c r="U14"/>
      <c r="V14"/>
    </row>
    <row r="15" spans="1:22">
      <c r="B15" s="15" t="s">
        <v>18</v>
      </c>
      <c r="C15" s="16">
        <v>2089</v>
      </c>
      <c r="D15" s="16">
        <v>1991</v>
      </c>
      <c r="E15" s="16">
        <v>1771</v>
      </c>
      <c r="F15" s="16">
        <v>2069</v>
      </c>
      <c r="G15" s="16">
        <v>1991</v>
      </c>
      <c r="H15" s="16">
        <v>1955</v>
      </c>
      <c r="I15" s="16">
        <v>36</v>
      </c>
      <c r="J15" s="16">
        <v>1955</v>
      </c>
      <c r="K15" s="16">
        <v>36</v>
      </c>
      <c r="L15" s="17"/>
      <c r="M15" s="17"/>
      <c r="N15"/>
      <c r="O15"/>
      <c r="P15"/>
      <c r="Q15"/>
      <c r="R15"/>
      <c r="S15"/>
      <c r="T15"/>
      <c r="U15"/>
      <c r="V15"/>
    </row>
    <row r="16" spans="1:22">
      <c r="B16" s="15" t="s">
        <v>19</v>
      </c>
      <c r="C16" s="16">
        <v>3924</v>
      </c>
      <c r="D16" s="16">
        <v>3793</v>
      </c>
      <c r="E16" s="16">
        <v>3829</v>
      </c>
      <c r="F16" s="16">
        <v>3910</v>
      </c>
      <c r="G16" s="16">
        <v>3793</v>
      </c>
      <c r="H16" s="16">
        <v>3729</v>
      </c>
      <c r="I16" s="16">
        <v>64</v>
      </c>
      <c r="J16" s="16">
        <v>3736</v>
      </c>
      <c r="K16" s="16">
        <v>57</v>
      </c>
      <c r="L16" s="17"/>
      <c r="M16" s="17"/>
      <c r="N16"/>
      <c r="O16"/>
      <c r="P16"/>
      <c r="Q16"/>
      <c r="R16"/>
      <c r="S16"/>
      <c r="T16"/>
      <c r="U16"/>
      <c r="V16"/>
    </row>
    <row r="17" spans="2:22">
      <c r="B17" s="15" t="s">
        <v>20</v>
      </c>
      <c r="C17" s="16">
        <v>1150</v>
      </c>
      <c r="D17" s="16">
        <v>1145</v>
      </c>
      <c r="E17" s="16">
        <v>1129</v>
      </c>
      <c r="F17" s="16">
        <v>1137</v>
      </c>
      <c r="G17" s="16">
        <v>1145</v>
      </c>
      <c r="H17" s="16">
        <v>1114</v>
      </c>
      <c r="I17" s="16">
        <v>31</v>
      </c>
      <c r="J17" s="16">
        <v>1114</v>
      </c>
      <c r="K17" s="16">
        <v>31</v>
      </c>
      <c r="L17" s="17"/>
      <c r="M17" s="17"/>
      <c r="N17"/>
      <c r="O17"/>
      <c r="P17"/>
      <c r="Q17"/>
      <c r="R17"/>
      <c r="S17"/>
      <c r="T17"/>
      <c r="U17"/>
      <c r="V17"/>
    </row>
    <row r="18" spans="2:22">
      <c r="B18" s="19" t="s">
        <v>21</v>
      </c>
      <c r="C18" s="16">
        <v>524</v>
      </c>
      <c r="D18" s="16">
        <v>521</v>
      </c>
      <c r="E18" s="16">
        <v>508</v>
      </c>
      <c r="F18" s="16">
        <v>441</v>
      </c>
      <c r="G18" s="16">
        <v>521</v>
      </c>
      <c r="H18" s="16">
        <v>510</v>
      </c>
      <c r="I18" s="16">
        <v>11</v>
      </c>
      <c r="J18" s="16">
        <v>510</v>
      </c>
      <c r="K18" s="16">
        <v>11</v>
      </c>
      <c r="L18" s="17"/>
      <c r="M18" s="17"/>
      <c r="N18"/>
      <c r="O18"/>
      <c r="P18"/>
      <c r="Q18"/>
      <c r="R18"/>
      <c r="S18"/>
      <c r="T18"/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68</v>
      </c>
      <c r="I19" s="16">
        <v>14</v>
      </c>
      <c r="J19" s="16">
        <v>68</v>
      </c>
      <c r="K19" s="16">
        <v>14</v>
      </c>
      <c r="L19" s="17"/>
      <c r="M19" s="17"/>
      <c r="N19"/>
      <c r="O19"/>
      <c r="P19"/>
      <c r="Q19"/>
      <c r="R19"/>
      <c r="S19"/>
      <c r="T19"/>
      <c r="U19"/>
      <c r="V19"/>
    </row>
    <row r="20" spans="2:22">
      <c r="B20" s="20" t="s">
        <v>23</v>
      </c>
      <c r="C20" s="21">
        <f t="shared" ref="C20:K20" si="0">SUM(C15:C19)</f>
        <v>7769</v>
      </c>
      <c r="D20" s="21">
        <f t="shared" si="0"/>
        <v>7532</v>
      </c>
      <c r="E20" s="21">
        <f t="shared" si="0"/>
        <v>7312</v>
      </c>
      <c r="F20" s="21">
        <f t="shared" si="0"/>
        <v>7638</v>
      </c>
      <c r="G20" s="21">
        <f t="shared" si="0"/>
        <v>7532</v>
      </c>
      <c r="H20" s="22">
        <f t="shared" si="0"/>
        <v>7376</v>
      </c>
      <c r="I20" s="22">
        <f t="shared" si="0"/>
        <v>156</v>
      </c>
      <c r="J20" s="23">
        <f t="shared" si="0"/>
        <v>7383</v>
      </c>
      <c r="K20" s="23">
        <f t="shared" si="0"/>
        <v>149</v>
      </c>
      <c r="L20" s="18"/>
      <c r="M20" s="18"/>
      <c r="N20"/>
      <c r="O20"/>
      <c r="P20"/>
      <c r="Q20"/>
      <c r="R20"/>
      <c r="S20"/>
      <c r="T20"/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7532</v>
      </c>
      <c r="E27" s="83">
        <f>+D27/D28</f>
        <v>0.96949414339039774</v>
      </c>
      <c r="F27" s="29">
        <f>+E20</f>
        <v>7312</v>
      </c>
      <c r="G27" s="98">
        <f>+F27/F28</f>
        <v>0.94117647058823528</v>
      </c>
      <c r="H27" s="35">
        <f>+F20</f>
        <v>7638</v>
      </c>
      <c r="I27" s="83">
        <f>+H27/H28</f>
        <v>0.98313811301325782</v>
      </c>
      <c r="J27" s="36"/>
      <c r="K27" s="36"/>
    </row>
    <row r="28" spans="2:22">
      <c r="B28" s="100"/>
      <c r="C28" s="31" t="s">
        <v>31</v>
      </c>
      <c r="D28" s="32">
        <f>+C20</f>
        <v>7769</v>
      </c>
      <c r="E28" s="84"/>
      <c r="F28" s="32">
        <f>+C20</f>
        <v>7769</v>
      </c>
      <c r="G28" s="99"/>
      <c r="H28" s="37">
        <f>+C20</f>
        <v>7769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428310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f>+J29</f>
        <v>428310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7532</v>
      </c>
      <c r="E32" s="83">
        <f>+D32/D33</f>
        <v>0.96949414339039774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7769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7383</v>
      </c>
      <c r="E34" s="83">
        <f>+D34/D35</f>
        <v>0.98021773765268194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7532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237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7532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7383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149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7383</v>
      </c>
      <c r="E41" s="81">
        <f>+D42/D41*100</f>
        <v>2.0181498036028716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149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247023-131371</f>
        <v>115652</v>
      </c>
      <c r="E43" s="94">
        <f>+D43/D44*100</f>
        <v>46.818312464831209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247023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7532</v>
      </c>
      <c r="E46" s="90"/>
      <c r="F46" s="89">
        <f>+E20</f>
        <v>7312</v>
      </c>
      <c r="G46" s="90"/>
      <c r="H46" s="89">
        <f>+F20</f>
        <v>7638</v>
      </c>
      <c r="I46" s="90"/>
      <c r="J46" s="89">
        <f>+C20</f>
        <v>7769</v>
      </c>
      <c r="K46" s="90"/>
    </row>
    <row r="47" spans="2:14">
      <c r="B47" s="60"/>
      <c r="C47" s="61" t="s">
        <v>55</v>
      </c>
      <c r="D47" s="62"/>
      <c r="E47" s="63">
        <v>100</v>
      </c>
      <c r="F47" s="62"/>
      <c r="G47" s="63">
        <v>4</v>
      </c>
      <c r="H47" s="62"/>
      <c r="I47" s="63">
        <v>0</v>
      </c>
      <c r="J47" s="62"/>
      <c r="K47" s="63">
        <f>+E47+G47+I47</f>
        <v>104</v>
      </c>
    </row>
    <row r="48" spans="2:14">
      <c r="B48" s="60"/>
      <c r="C48" s="61" t="s">
        <v>56</v>
      </c>
      <c r="D48" s="64"/>
      <c r="E48" s="63">
        <v>56</v>
      </c>
      <c r="F48" s="64"/>
      <c r="G48" s="63">
        <v>0</v>
      </c>
      <c r="H48" s="64"/>
      <c r="I48" s="63">
        <v>12</v>
      </c>
      <c r="J48" s="64"/>
      <c r="K48" s="63">
        <f>+E48+G48+I48</f>
        <v>68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156</v>
      </c>
      <c r="F51" s="66">
        <f t="shared" ref="F51:J51" si="1">+F47+F48+F49+F50</f>
        <v>0</v>
      </c>
      <c r="G51" s="67">
        <f>+G47+G48+G49+G50</f>
        <v>4</v>
      </c>
      <c r="H51" s="66">
        <f t="shared" si="1"/>
        <v>0</v>
      </c>
      <c r="I51" s="67">
        <f>+I47+I48+I49+I50</f>
        <v>12</v>
      </c>
      <c r="J51" s="66">
        <f t="shared" si="1"/>
        <v>0</v>
      </c>
      <c r="K51" s="67">
        <f>+K47+K48+K49+K50</f>
        <v>172</v>
      </c>
    </row>
    <row r="52" spans="2:11">
      <c r="B52" s="82" t="s">
        <v>60</v>
      </c>
      <c r="C52" s="69" t="s">
        <v>61</v>
      </c>
      <c r="D52" s="70">
        <f>+E47</f>
        <v>100</v>
      </c>
      <c r="E52" s="83">
        <f>+D52/D53</f>
        <v>1.3276686139139671E-2</v>
      </c>
      <c r="F52" s="70">
        <f>+G47</f>
        <v>4</v>
      </c>
      <c r="G52" s="83">
        <f>+F52/F53</f>
        <v>5.4704595185995622E-4</v>
      </c>
      <c r="H52" s="71">
        <f>+I47</f>
        <v>0</v>
      </c>
      <c r="I52" s="83">
        <f>+H52/H53</f>
        <v>0</v>
      </c>
      <c r="J52" s="70">
        <f>+K47</f>
        <v>104</v>
      </c>
      <c r="K52" s="83">
        <f>+J52/J53</f>
        <v>1.3386536233749517E-2</v>
      </c>
    </row>
    <row r="53" spans="2:11">
      <c r="B53" s="82"/>
      <c r="C53" s="72" t="s">
        <v>62</v>
      </c>
      <c r="D53" s="73">
        <f>+D46</f>
        <v>7532</v>
      </c>
      <c r="E53" s="84"/>
      <c r="F53" s="73">
        <f>+F57</f>
        <v>7312</v>
      </c>
      <c r="G53" s="84"/>
      <c r="H53" s="74">
        <f>+H57</f>
        <v>7638</v>
      </c>
      <c r="I53" s="84"/>
      <c r="J53" s="73">
        <f>+J57</f>
        <v>7769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104</v>
      </c>
      <c r="K54" s="80">
        <f>+J55/J54</f>
        <v>0.57692307692307687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60</v>
      </c>
      <c r="K55" s="81"/>
    </row>
    <row r="56" spans="2:11">
      <c r="B56" s="82" t="s">
        <v>66</v>
      </c>
      <c r="C56" s="69" t="s">
        <v>67</v>
      </c>
      <c r="D56" s="75">
        <f>+E48</f>
        <v>56</v>
      </c>
      <c r="E56" s="83">
        <f>+D56/D57</f>
        <v>7.4349442379182153E-3</v>
      </c>
      <c r="F56" s="75">
        <f>+G48</f>
        <v>0</v>
      </c>
      <c r="G56" s="83">
        <f>+F56/F57</f>
        <v>0</v>
      </c>
      <c r="H56" s="71">
        <f>+I48</f>
        <v>12</v>
      </c>
      <c r="I56" s="83">
        <f>+H56/H57</f>
        <v>1.5710919088766694E-3</v>
      </c>
      <c r="J56" s="75">
        <f>+K48</f>
        <v>68</v>
      </c>
      <c r="K56" s="83">
        <f>+J56/J57</f>
        <v>8.7527352297592995E-3</v>
      </c>
    </row>
    <row r="57" spans="2:11">
      <c r="B57" s="82"/>
      <c r="C57" s="72" t="s">
        <v>62</v>
      </c>
      <c r="D57" s="73">
        <f>+D46</f>
        <v>7532</v>
      </c>
      <c r="E57" s="84"/>
      <c r="F57" s="73">
        <f>+F46</f>
        <v>7312</v>
      </c>
      <c r="G57" s="84"/>
      <c r="H57" s="74">
        <f>+H46</f>
        <v>7638</v>
      </c>
      <c r="I57" s="84"/>
      <c r="J57" s="73">
        <f>+J46</f>
        <v>7769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68</v>
      </c>
      <c r="K58" s="80">
        <f>+J59/J58</f>
        <v>1.2647058823529411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86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6" workbookViewId="0">
      <selection activeCell="J29" sqref="J29:J30"/>
    </sheetView>
  </sheetViews>
  <sheetFormatPr baseColWidth="10" defaultColWidth="11.140625" defaultRowHeight="15"/>
  <cols>
    <col min="1" max="1" width="6.28515625" style="7" customWidth="1"/>
    <col min="2" max="2" width="30" style="7" customWidth="1"/>
    <col min="3" max="3" width="22.28515625" style="7" customWidth="1"/>
    <col min="4" max="4" width="12.42578125" style="7" customWidth="1"/>
    <col min="5" max="7" width="12.5703125" style="7" customWidth="1"/>
    <col min="8" max="8" width="13.28515625" style="7" customWidth="1"/>
    <col min="9" max="9" width="12.5703125" style="7" customWidth="1"/>
    <col min="10" max="10" width="14" style="7" customWidth="1"/>
    <col min="11" max="11" width="12.5703125" style="7" customWidth="1"/>
    <col min="12" max="12" width="11.5703125" style="7" bestFit="1" customWidth="1"/>
    <col min="13" max="13" width="12.7109375" style="7" bestFit="1" customWidth="1"/>
    <col min="14" max="14" width="11.7109375" style="7" bestFit="1" customWidth="1"/>
    <col min="15" max="16384" width="11.140625" style="7"/>
  </cols>
  <sheetData>
    <row r="1" spans="1:22" s="1" customFormat="1" ht="18.75"/>
    <row r="2" spans="1:22" s="1" customFormat="1" ht="18.75">
      <c r="C2" s="2" t="s">
        <v>0</v>
      </c>
    </row>
    <row r="3" spans="1:22" s="1" customFormat="1" ht="18.75">
      <c r="A3" s="3"/>
      <c r="B3" s="4"/>
      <c r="C3" s="2" t="s">
        <v>1</v>
      </c>
      <c r="D3" s="4"/>
      <c r="E3" s="4"/>
      <c r="F3" s="4"/>
      <c r="G3" s="4"/>
      <c r="H3" s="4"/>
      <c r="I3" s="4"/>
      <c r="J3" s="4"/>
      <c r="K3" s="4"/>
    </row>
    <row r="4" spans="1:22" s="1" customFormat="1" ht="18.75">
      <c r="A4" s="3"/>
      <c r="B4" s="4"/>
      <c r="C4" s="2" t="s">
        <v>2</v>
      </c>
      <c r="D4" s="4"/>
      <c r="E4" s="4"/>
      <c r="F4" s="4"/>
      <c r="G4" s="4"/>
      <c r="H4" s="4"/>
      <c r="I4" s="4"/>
      <c r="J4" s="4"/>
      <c r="K4" s="4"/>
    </row>
    <row r="5" spans="1:22" ht="23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22" ht="26.25">
      <c r="A6" s="5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22" ht="23.25">
      <c r="A7" s="5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22" ht="26.25">
      <c r="B8" s="8" t="s">
        <v>80</v>
      </c>
      <c r="C8" s="6"/>
      <c r="D8" s="6"/>
      <c r="E8" s="6"/>
      <c r="F8" s="6"/>
      <c r="G8" s="6"/>
      <c r="H8" s="6"/>
      <c r="I8" s="6"/>
      <c r="J8" s="6"/>
      <c r="K8" s="6"/>
    </row>
    <row r="9" spans="1:22" ht="26.25">
      <c r="B9" s="8"/>
      <c r="C9" s="6"/>
      <c r="D9" s="6"/>
      <c r="E9" s="6"/>
      <c r="F9" s="6"/>
      <c r="G9" s="6"/>
      <c r="H9" s="6"/>
      <c r="I9" s="6"/>
      <c r="J9" s="6"/>
      <c r="K9" s="6"/>
    </row>
    <row r="10" spans="1:22" ht="23.25">
      <c r="C10" s="6"/>
      <c r="D10" s="6"/>
      <c r="E10" s="6"/>
      <c r="F10" s="6"/>
      <c r="G10" s="6"/>
      <c r="H10" s="6"/>
      <c r="I10" s="6"/>
      <c r="J10" s="6"/>
      <c r="K10" s="6"/>
    </row>
    <row r="11" spans="1:22">
      <c r="N11"/>
      <c r="O11"/>
      <c r="P11"/>
      <c r="Q11"/>
      <c r="R11"/>
      <c r="S11"/>
      <c r="T11"/>
      <c r="U11"/>
      <c r="V11"/>
    </row>
    <row r="12" spans="1:22">
      <c r="N12"/>
      <c r="O12"/>
      <c r="P12"/>
      <c r="Q12"/>
      <c r="R12"/>
      <c r="S12"/>
      <c r="T12"/>
      <c r="U12"/>
      <c r="V12"/>
    </row>
    <row r="13" spans="1:22" s="9" customFormat="1" ht="21" customHeight="1">
      <c r="B13" s="108" t="s">
        <v>5</v>
      </c>
      <c r="C13" s="110" t="s">
        <v>6</v>
      </c>
      <c r="D13" s="112" t="s">
        <v>7</v>
      </c>
      <c r="E13" s="113"/>
      <c r="F13" s="114"/>
      <c r="G13" s="115" t="s">
        <v>8</v>
      </c>
      <c r="H13" s="117" t="s">
        <v>9</v>
      </c>
      <c r="I13" s="118"/>
      <c r="J13" s="119" t="s">
        <v>10</v>
      </c>
      <c r="K13" s="120"/>
      <c r="L13" s="10"/>
      <c r="M13" s="10"/>
      <c r="N13"/>
      <c r="O13" t="s">
        <v>81</v>
      </c>
      <c r="P13"/>
      <c r="Q13"/>
      <c r="R13"/>
      <c r="S13"/>
      <c r="T13"/>
      <c r="U13"/>
      <c r="V13"/>
    </row>
    <row r="14" spans="1:22" s="9" customFormat="1" ht="25.5">
      <c r="B14" s="109"/>
      <c r="C14" s="111"/>
      <c r="D14" s="11" t="s">
        <v>11</v>
      </c>
      <c r="E14" s="11" t="s">
        <v>12</v>
      </c>
      <c r="F14" s="11" t="s">
        <v>13</v>
      </c>
      <c r="G14" s="116"/>
      <c r="H14" s="12" t="s">
        <v>14</v>
      </c>
      <c r="I14" s="13" t="s">
        <v>15</v>
      </c>
      <c r="J14" s="12" t="s">
        <v>16</v>
      </c>
      <c r="K14" s="14" t="s">
        <v>17</v>
      </c>
      <c r="L14" s="10"/>
      <c r="M14" s="10"/>
      <c r="N14"/>
      <c r="O14" t="s">
        <v>11</v>
      </c>
      <c r="P14" t="s">
        <v>12</v>
      </c>
      <c r="Q14" t="s">
        <v>13</v>
      </c>
      <c r="R14"/>
      <c r="S14"/>
      <c r="T14"/>
      <c r="U14"/>
      <c r="V14"/>
    </row>
    <row r="15" spans="1:22">
      <c r="B15" s="15" t="s">
        <v>18</v>
      </c>
      <c r="C15" s="16">
        <v>2090</v>
      </c>
      <c r="D15" s="16">
        <v>1992</v>
      </c>
      <c r="E15" s="16">
        <v>1772</v>
      </c>
      <c r="F15" s="16">
        <v>2070</v>
      </c>
      <c r="G15" s="16">
        <v>1992</v>
      </c>
      <c r="H15" s="16">
        <v>1956</v>
      </c>
      <c r="I15" s="16">
        <v>36</v>
      </c>
      <c r="J15" s="16">
        <v>1956</v>
      </c>
      <c r="K15" s="16">
        <v>36</v>
      </c>
      <c r="L15" s="17"/>
      <c r="M15" s="17"/>
      <c r="N15"/>
      <c r="O15">
        <f>+'[2]01'!U7570</f>
        <v>1992</v>
      </c>
      <c r="P15">
        <f>+'[2]02'!U7348</f>
        <v>1772</v>
      </c>
      <c r="Q15">
        <f>+'[2]03'!Y7672</f>
        <v>2070</v>
      </c>
      <c r="R15">
        <f t="shared" ref="R15:T20" si="0">+D15-O15</f>
        <v>0</v>
      </c>
      <c r="S15">
        <f t="shared" si="0"/>
        <v>0</v>
      </c>
      <c r="T15">
        <f t="shared" si="0"/>
        <v>0</v>
      </c>
      <c r="U15"/>
      <c r="V15"/>
    </row>
    <row r="16" spans="1:22">
      <c r="B16" s="15" t="s">
        <v>19</v>
      </c>
      <c r="C16" s="16">
        <v>3940</v>
      </c>
      <c r="D16" s="16">
        <v>3810</v>
      </c>
      <c r="E16" s="16">
        <v>3846</v>
      </c>
      <c r="F16" s="16">
        <v>3927</v>
      </c>
      <c r="G16" s="16">
        <v>3810</v>
      </c>
      <c r="H16" s="16">
        <v>3740</v>
      </c>
      <c r="I16" s="16">
        <v>70</v>
      </c>
      <c r="J16" s="16">
        <v>3747</v>
      </c>
      <c r="K16" s="16">
        <v>63</v>
      </c>
      <c r="L16" s="17"/>
      <c r="M16" s="17"/>
      <c r="N16"/>
      <c r="O16">
        <f>+'[2]01'!U7571</f>
        <v>3810</v>
      </c>
      <c r="P16">
        <f>+'[2]02'!U7349</f>
        <v>3846</v>
      </c>
      <c r="Q16">
        <f>+'[2]03'!Y7673</f>
        <v>3927</v>
      </c>
      <c r="R16">
        <f t="shared" si="0"/>
        <v>0</v>
      </c>
      <c r="S16">
        <f t="shared" si="0"/>
        <v>0</v>
      </c>
      <c r="T16">
        <f t="shared" si="0"/>
        <v>0</v>
      </c>
      <c r="U16"/>
      <c r="V16"/>
    </row>
    <row r="17" spans="2:22">
      <c r="B17" s="15" t="s">
        <v>20</v>
      </c>
      <c r="C17" s="16">
        <v>1154</v>
      </c>
      <c r="D17" s="16">
        <v>1149</v>
      </c>
      <c r="E17" s="16">
        <v>1133</v>
      </c>
      <c r="F17" s="16">
        <v>1141</v>
      </c>
      <c r="G17" s="16">
        <v>1149</v>
      </c>
      <c r="H17" s="16">
        <v>1118</v>
      </c>
      <c r="I17" s="16">
        <v>31</v>
      </c>
      <c r="J17" s="16">
        <v>1118</v>
      </c>
      <c r="K17" s="16">
        <v>31</v>
      </c>
      <c r="L17" s="17"/>
      <c r="M17" s="17"/>
      <c r="N17"/>
      <c r="O17">
        <f>+'[2]01'!U7572</f>
        <v>1149</v>
      </c>
      <c r="P17">
        <f>+'[2]02'!U7350</f>
        <v>1133</v>
      </c>
      <c r="Q17">
        <f>+'[2]03'!Y7674</f>
        <v>1141</v>
      </c>
      <c r="R17">
        <f t="shared" si="0"/>
        <v>0</v>
      </c>
      <c r="S17">
        <f t="shared" si="0"/>
        <v>0</v>
      </c>
      <c r="T17">
        <f t="shared" si="0"/>
        <v>0</v>
      </c>
      <c r="U17"/>
      <c r="V17"/>
    </row>
    <row r="18" spans="2:22">
      <c r="B18" s="19" t="s">
        <v>21</v>
      </c>
      <c r="C18" s="16">
        <v>524</v>
      </c>
      <c r="D18" s="16">
        <v>522</v>
      </c>
      <c r="E18" s="16">
        <v>508</v>
      </c>
      <c r="F18" s="16">
        <v>441</v>
      </c>
      <c r="G18" s="16">
        <v>522</v>
      </c>
      <c r="H18" s="16">
        <v>511</v>
      </c>
      <c r="I18" s="16">
        <v>11</v>
      </c>
      <c r="J18" s="16">
        <v>511</v>
      </c>
      <c r="K18" s="16">
        <v>11</v>
      </c>
      <c r="L18" s="17"/>
      <c r="M18" s="17"/>
      <c r="N18"/>
      <c r="O18">
        <f>+'[2]01'!U7573</f>
        <v>522</v>
      </c>
      <c r="P18">
        <f>+'[2]02'!U7351</f>
        <v>508</v>
      </c>
      <c r="Q18">
        <f>+'[2]03'!Y7675</f>
        <v>441</v>
      </c>
      <c r="R18">
        <f t="shared" si="0"/>
        <v>0</v>
      </c>
      <c r="S18">
        <f t="shared" si="0"/>
        <v>0</v>
      </c>
      <c r="T18">
        <f t="shared" si="0"/>
        <v>0</v>
      </c>
      <c r="U18"/>
      <c r="V18"/>
    </row>
    <row r="19" spans="2:22">
      <c r="B19" s="19" t="s">
        <v>22</v>
      </c>
      <c r="C19" s="16">
        <v>82</v>
      </c>
      <c r="D19" s="16">
        <v>82</v>
      </c>
      <c r="E19" s="16">
        <v>75</v>
      </c>
      <c r="F19" s="16">
        <v>81</v>
      </c>
      <c r="G19" s="16">
        <v>82</v>
      </c>
      <c r="H19" s="16">
        <v>68</v>
      </c>
      <c r="I19" s="16">
        <v>14</v>
      </c>
      <c r="J19" s="16">
        <v>68</v>
      </c>
      <c r="K19" s="16">
        <v>14</v>
      </c>
      <c r="L19" s="17"/>
      <c r="M19" s="17"/>
      <c r="N19"/>
      <c r="O19">
        <f>+'[2]01'!U7574</f>
        <v>82</v>
      </c>
      <c r="P19">
        <f>+'[2]02'!U7352</f>
        <v>75</v>
      </c>
      <c r="Q19">
        <f>+'[2]03'!Y7676</f>
        <v>81</v>
      </c>
      <c r="R19">
        <f t="shared" si="0"/>
        <v>0</v>
      </c>
      <c r="S19">
        <f t="shared" si="0"/>
        <v>0</v>
      </c>
      <c r="T19">
        <f t="shared" si="0"/>
        <v>0</v>
      </c>
      <c r="U19"/>
      <c r="V19"/>
    </row>
    <row r="20" spans="2:22">
      <c r="B20" s="20" t="s">
        <v>23</v>
      </c>
      <c r="C20" s="21">
        <f t="shared" ref="C20:K20" si="1">SUM(C15:C19)</f>
        <v>7790</v>
      </c>
      <c r="D20" s="21">
        <f t="shared" si="1"/>
        <v>7555</v>
      </c>
      <c r="E20" s="21">
        <f t="shared" si="1"/>
        <v>7334</v>
      </c>
      <c r="F20" s="21">
        <f t="shared" si="1"/>
        <v>7660</v>
      </c>
      <c r="G20" s="21">
        <f t="shared" si="1"/>
        <v>7555</v>
      </c>
      <c r="H20" s="22">
        <f t="shared" si="1"/>
        <v>7393</v>
      </c>
      <c r="I20" s="22">
        <f t="shared" si="1"/>
        <v>162</v>
      </c>
      <c r="J20" s="23">
        <f t="shared" si="1"/>
        <v>7400</v>
      </c>
      <c r="K20" s="23">
        <f t="shared" si="1"/>
        <v>155</v>
      </c>
      <c r="L20" s="18"/>
      <c r="M20" s="18"/>
      <c r="N20"/>
      <c r="O20">
        <f>SUM(O15:O19)</f>
        <v>7555</v>
      </c>
      <c r="P20">
        <f>SUM(P15:P19)</f>
        <v>7334</v>
      </c>
      <c r="Q20">
        <f>SUM(Q15:Q19)</f>
        <v>7660</v>
      </c>
      <c r="R20">
        <f t="shared" si="0"/>
        <v>0</v>
      </c>
      <c r="S20">
        <f t="shared" si="0"/>
        <v>0</v>
      </c>
      <c r="T20">
        <f t="shared" si="0"/>
        <v>0</v>
      </c>
      <c r="U20"/>
      <c r="V20"/>
    </row>
    <row r="21" spans="2:22">
      <c r="L21" s="18"/>
      <c r="M21" s="18"/>
      <c r="N21"/>
      <c r="O21"/>
      <c r="P21"/>
      <c r="Q21"/>
      <c r="R21"/>
      <c r="S21"/>
      <c r="T21"/>
      <c r="U21"/>
      <c r="V21"/>
    </row>
    <row r="22" spans="2:22">
      <c r="L22" s="18"/>
      <c r="M22" s="18"/>
      <c r="N22"/>
      <c r="O22"/>
      <c r="P22"/>
      <c r="Q22"/>
      <c r="R22"/>
      <c r="S22"/>
      <c r="T22"/>
      <c r="U22"/>
      <c r="V22"/>
    </row>
    <row r="23" spans="2:22">
      <c r="N23"/>
      <c r="O23"/>
      <c r="P23"/>
      <c r="Q23"/>
      <c r="R23"/>
      <c r="S23"/>
      <c r="T23"/>
      <c r="U23"/>
      <c r="V23"/>
    </row>
    <row r="24" spans="2:22" s="24" customFormat="1" ht="23.45" customHeight="1">
      <c r="B24" s="101" t="s">
        <v>24</v>
      </c>
      <c r="C24" s="102"/>
      <c r="D24" s="105" t="s">
        <v>11</v>
      </c>
      <c r="E24" s="105"/>
      <c r="F24" s="105" t="s">
        <v>12</v>
      </c>
      <c r="G24" s="105"/>
      <c r="H24" s="105" t="s">
        <v>13</v>
      </c>
      <c r="I24" s="105"/>
      <c r="J24" s="105" t="s">
        <v>25</v>
      </c>
      <c r="K24" s="105"/>
      <c r="N24"/>
      <c r="O24"/>
      <c r="P24"/>
      <c r="Q24"/>
      <c r="R24"/>
      <c r="S24"/>
      <c r="T24"/>
      <c r="U24"/>
      <c r="V24"/>
    </row>
    <row r="25" spans="2:22" s="24" customFormat="1" ht="20.25" customHeight="1">
      <c r="B25" s="103"/>
      <c r="C25" s="104"/>
      <c r="D25" s="25" t="s">
        <v>26</v>
      </c>
      <c r="E25" s="25" t="s">
        <v>27</v>
      </c>
      <c r="F25" s="25" t="s">
        <v>26</v>
      </c>
      <c r="G25" s="25" t="s">
        <v>27</v>
      </c>
      <c r="H25" s="25" t="s">
        <v>26</v>
      </c>
      <c r="I25" s="25" t="s">
        <v>27</v>
      </c>
      <c r="J25" s="25" t="s">
        <v>26</v>
      </c>
      <c r="K25" s="25" t="s">
        <v>27</v>
      </c>
      <c r="M25" s="26"/>
      <c r="N25"/>
      <c r="O25"/>
      <c r="P25"/>
      <c r="Q25"/>
      <c r="R25"/>
      <c r="S25"/>
      <c r="T25"/>
      <c r="U25"/>
      <c r="V25"/>
    </row>
    <row r="26" spans="2:22" ht="22.5" customHeight="1">
      <c r="B26" s="27" t="s">
        <v>28</v>
      </c>
      <c r="C26" s="34"/>
      <c r="D26" s="85" t="s">
        <v>11</v>
      </c>
      <c r="E26" s="86"/>
      <c r="F26" s="85" t="s">
        <v>12</v>
      </c>
      <c r="G26" s="86"/>
      <c r="H26" s="85" t="s">
        <v>13</v>
      </c>
      <c r="I26" s="86"/>
      <c r="J26" s="85" t="s">
        <v>25</v>
      </c>
      <c r="K26" s="86"/>
      <c r="M26" s="30"/>
      <c r="N26" s="30"/>
    </row>
    <row r="27" spans="2:22">
      <c r="B27" s="100" t="s">
        <v>29</v>
      </c>
      <c r="C27" s="33" t="s">
        <v>30</v>
      </c>
      <c r="D27" s="29">
        <f>+D20</f>
        <v>7555</v>
      </c>
      <c r="E27" s="83">
        <f>+D27/D28</f>
        <v>0.96983311938382544</v>
      </c>
      <c r="F27" s="29">
        <f>+E20</f>
        <v>7334</v>
      </c>
      <c r="G27" s="98">
        <f>+F27/F28</f>
        <v>0.94146341463414629</v>
      </c>
      <c r="H27" s="35">
        <f>+F20</f>
        <v>7660</v>
      </c>
      <c r="I27" s="83">
        <f>+H27/H28</f>
        <v>0.98331193838254172</v>
      </c>
      <c r="J27" s="36"/>
      <c r="K27" s="36"/>
    </row>
    <row r="28" spans="2:22">
      <c r="B28" s="100"/>
      <c r="C28" s="31" t="s">
        <v>31</v>
      </c>
      <c r="D28" s="32">
        <f>+C20</f>
        <v>7790</v>
      </c>
      <c r="E28" s="84"/>
      <c r="F28" s="32">
        <f>+C20</f>
        <v>7790</v>
      </c>
      <c r="G28" s="99"/>
      <c r="H28" s="37">
        <f>+C20</f>
        <v>7790</v>
      </c>
      <c r="I28" s="84"/>
      <c r="J28" s="38"/>
      <c r="K28" s="38"/>
    </row>
    <row r="29" spans="2:22">
      <c r="B29" s="82" t="s">
        <v>32</v>
      </c>
      <c r="C29" s="33" t="s">
        <v>33</v>
      </c>
      <c r="D29" s="39"/>
      <c r="E29" s="40"/>
      <c r="F29" s="39"/>
      <c r="G29" s="40"/>
      <c r="H29" s="40"/>
      <c r="I29" s="40"/>
      <c r="J29" s="76">
        <v>402610</v>
      </c>
      <c r="K29" s="98">
        <f>+J29/J30</f>
        <v>1</v>
      </c>
    </row>
    <row r="30" spans="2:22">
      <c r="B30" s="82"/>
      <c r="C30" s="31" t="s">
        <v>34</v>
      </c>
      <c r="D30" s="41"/>
      <c r="E30" s="42"/>
      <c r="F30" s="41"/>
      <c r="G30" s="42"/>
      <c r="H30" s="42"/>
      <c r="I30" s="42"/>
      <c r="J30" s="77">
        <v>402610</v>
      </c>
      <c r="K30" s="99"/>
    </row>
    <row r="31" spans="2:22" ht="22.5" customHeight="1">
      <c r="B31" s="27" t="s">
        <v>35</v>
      </c>
      <c r="C31" s="34"/>
      <c r="D31" s="85" t="s">
        <v>11</v>
      </c>
      <c r="E31" s="86"/>
      <c r="F31" s="85" t="s">
        <v>12</v>
      </c>
      <c r="G31" s="86"/>
      <c r="H31" s="85" t="s">
        <v>13</v>
      </c>
      <c r="I31" s="86"/>
      <c r="J31" s="85" t="s">
        <v>25</v>
      </c>
      <c r="K31" s="86"/>
      <c r="M31" s="30"/>
      <c r="N31" s="30"/>
    </row>
    <row r="32" spans="2:22" ht="23.25">
      <c r="B32" s="78" t="s">
        <v>36</v>
      </c>
      <c r="C32" s="33" t="s">
        <v>37</v>
      </c>
      <c r="D32" s="29">
        <f>+G20</f>
        <v>7555</v>
      </c>
      <c r="E32" s="83">
        <f>+D32/D33</f>
        <v>0.96983311938382544</v>
      </c>
      <c r="F32" s="39"/>
      <c r="G32" s="43"/>
      <c r="H32" s="43"/>
      <c r="I32" s="43"/>
      <c r="J32" s="43"/>
      <c r="K32" s="40"/>
    </row>
    <row r="33" spans="2:14">
      <c r="B33" s="79"/>
      <c r="C33" s="31" t="s">
        <v>38</v>
      </c>
      <c r="D33" s="32">
        <f>+C20</f>
        <v>7790</v>
      </c>
      <c r="E33" s="84"/>
      <c r="F33" s="44"/>
      <c r="G33" s="45"/>
      <c r="H33" s="45"/>
      <c r="I33" s="45"/>
      <c r="J33" s="45"/>
      <c r="K33" s="46"/>
    </row>
    <row r="34" spans="2:14">
      <c r="B34" s="82" t="s">
        <v>39</v>
      </c>
      <c r="C34" s="33" t="s">
        <v>40</v>
      </c>
      <c r="D34" s="29">
        <f>+J20</f>
        <v>7400</v>
      </c>
      <c r="E34" s="83">
        <f>+D34/D35</f>
        <v>0.97948378557246851</v>
      </c>
      <c r="F34" s="44"/>
      <c r="G34" s="45"/>
      <c r="H34" s="45"/>
      <c r="I34" s="45"/>
      <c r="J34" s="45"/>
      <c r="K34" s="46"/>
    </row>
    <row r="35" spans="2:14">
      <c r="B35" s="78"/>
      <c r="C35" s="28" t="s">
        <v>41</v>
      </c>
      <c r="D35" s="32">
        <f>+G20</f>
        <v>7555</v>
      </c>
      <c r="E35" s="84"/>
      <c r="F35" s="44"/>
      <c r="G35" s="45"/>
      <c r="H35" s="45"/>
      <c r="I35" s="45"/>
      <c r="J35" s="45"/>
      <c r="K35" s="46"/>
    </row>
    <row r="36" spans="2:14">
      <c r="B36" s="47"/>
      <c r="C36" s="48" t="s">
        <v>42</v>
      </c>
      <c r="D36" s="49">
        <f>+C20-D20</f>
        <v>235</v>
      </c>
      <c r="E36" s="36"/>
      <c r="F36" s="44"/>
      <c r="G36" s="45"/>
      <c r="H36" s="45"/>
      <c r="I36" s="45"/>
      <c r="J36" s="45"/>
      <c r="K36" s="46"/>
    </row>
    <row r="37" spans="2:14">
      <c r="B37" s="50"/>
      <c r="C37" s="51" t="s">
        <v>43</v>
      </c>
      <c r="D37" s="52">
        <f>+D20</f>
        <v>7555</v>
      </c>
      <c r="E37" s="53"/>
      <c r="F37" s="44"/>
      <c r="G37" s="45"/>
      <c r="H37" s="45"/>
      <c r="I37" s="45"/>
      <c r="J37" s="45"/>
      <c r="K37" s="46"/>
    </row>
    <row r="38" spans="2:14">
      <c r="B38" s="50"/>
      <c r="C38" s="51" t="s">
        <v>44</v>
      </c>
      <c r="D38" s="49">
        <f>+J20</f>
        <v>7400</v>
      </c>
      <c r="E38" s="53"/>
      <c r="F38" s="44"/>
      <c r="G38" s="45"/>
      <c r="H38" s="45"/>
      <c r="I38" s="45"/>
      <c r="J38" s="45"/>
      <c r="K38" s="46"/>
    </row>
    <row r="39" spans="2:14">
      <c r="B39" s="50"/>
      <c r="C39" s="51" t="s">
        <v>45</v>
      </c>
      <c r="D39" s="49">
        <f>+K20</f>
        <v>155</v>
      </c>
      <c r="E39" s="53"/>
      <c r="F39" s="44"/>
      <c r="G39" s="45"/>
      <c r="H39" s="45"/>
      <c r="I39" s="45"/>
      <c r="J39" s="45"/>
      <c r="K39" s="46"/>
    </row>
    <row r="40" spans="2:14">
      <c r="B40" s="54"/>
      <c r="C40" s="55" t="s">
        <v>46</v>
      </c>
      <c r="D40" s="56">
        <f>+D37/D32</f>
        <v>1</v>
      </c>
      <c r="E40" s="53"/>
      <c r="F40" s="44"/>
      <c r="G40" s="45"/>
      <c r="H40" s="45"/>
      <c r="I40" s="45"/>
      <c r="J40" s="45"/>
      <c r="K40" s="46"/>
    </row>
    <row r="41" spans="2:14" ht="23.25">
      <c r="B41" s="97" t="s">
        <v>47</v>
      </c>
      <c r="C41" s="28" t="s">
        <v>48</v>
      </c>
      <c r="D41" s="29">
        <f>+D38</f>
        <v>7400</v>
      </c>
      <c r="E41" s="81">
        <f>+D42/D41*100</f>
        <v>2.0945945945945947</v>
      </c>
      <c r="F41" s="93" t="s">
        <v>27</v>
      </c>
      <c r="G41" s="45"/>
      <c r="H41" s="45"/>
      <c r="I41" s="45"/>
      <c r="J41" s="45"/>
      <c r="K41" s="46"/>
    </row>
    <row r="42" spans="2:14" ht="23.25">
      <c r="B42" s="79"/>
      <c r="C42" s="33" t="s">
        <v>49</v>
      </c>
      <c r="D42" s="32">
        <f>+D39</f>
        <v>155</v>
      </c>
      <c r="E42" s="81"/>
      <c r="F42" s="93"/>
      <c r="G42" s="45"/>
      <c r="H42" s="45"/>
      <c r="I42" s="45"/>
      <c r="J42" s="45"/>
      <c r="K42" s="46"/>
    </row>
    <row r="43" spans="2:14" ht="30.75" customHeight="1">
      <c r="B43" s="82" t="s">
        <v>71</v>
      </c>
      <c r="C43" s="57" t="s">
        <v>51</v>
      </c>
      <c r="D43" s="70">
        <f>245943-132337</f>
        <v>113606</v>
      </c>
      <c r="E43" s="94">
        <f>+D43/D44*100</f>
        <v>46.192003838287732</v>
      </c>
      <c r="F43" s="93" t="s">
        <v>27</v>
      </c>
      <c r="G43" s="45"/>
      <c r="H43" s="45"/>
      <c r="I43" s="45"/>
      <c r="J43" s="45"/>
      <c r="K43" s="46"/>
    </row>
    <row r="44" spans="2:14" ht="30.75" customHeight="1">
      <c r="B44" s="82"/>
      <c r="C44" s="58" t="s">
        <v>52</v>
      </c>
      <c r="D44" s="73">
        <v>245943</v>
      </c>
      <c r="E44" s="95"/>
      <c r="F44" s="96"/>
      <c r="G44" s="59"/>
      <c r="H44" s="59"/>
      <c r="I44" s="59"/>
      <c r="J44" s="59"/>
      <c r="K44" s="42"/>
    </row>
    <row r="45" spans="2:14" ht="22.5" customHeight="1">
      <c r="B45" s="27" t="s">
        <v>53</v>
      </c>
      <c r="C45" s="34"/>
      <c r="D45" s="85" t="s">
        <v>11</v>
      </c>
      <c r="E45" s="86"/>
      <c r="F45" s="85" t="s">
        <v>12</v>
      </c>
      <c r="G45" s="86"/>
      <c r="H45" s="85" t="s">
        <v>13</v>
      </c>
      <c r="I45" s="86"/>
      <c r="J45" s="85" t="s">
        <v>25</v>
      </c>
      <c r="K45" s="86"/>
      <c r="M45" s="30"/>
      <c r="N45" s="30"/>
    </row>
    <row r="46" spans="2:14" ht="23.25" customHeight="1">
      <c r="B46" s="87" t="s">
        <v>54</v>
      </c>
      <c r="C46" s="88"/>
      <c r="D46" s="89">
        <f>+D20</f>
        <v>7555</v>
      </c>
      <c r="E46" s="90"/>
      <c r="F46" s="89">
        <f>+E20</f>
        <v>7334</v>
      </c>
      <c r="G46" s="90"/>
      <c r="H46" s="89">
        <f>+F20</f>
        <v>7660</v>
      </c>
      <c r="I46" s="90"/>
      <c r="J46" s="89">
        <f>+C20</f>
        <v>7790</v>
      </c>
      <c r="K46" s="90"/>
    </row>
    <row r="47" spans="2:14">
      <c r="B47" s="60"/>
      <c r="C47" s="61" t="s">
        <v>55</v>
      </c>
      <c r="D47" s="62"/>
      <c r="E47" s="63">
        <v>81</v>
      </c>
      <c r="F47" s="62"/>
      <c r="G47" s="63">
        <v>79</v>
      </c>
      <c r="H47" s="62"/>
      <c r="I47" s="63">
        <v>2</v>
      </c>
      <c r="J47" s="62"/>
      <c r="K47" s="63">
        <f>+E47+G47+I47</f>
        <v>162</v>
      </c>
    </row>
    <row r="48" spans="2:14">
      <c r="B48" s="60"/>
      <c r="C48" s="61" t="s">
        <v>56</v>
      </c>
      <c r="D48" s="64"/>
      <c r="E48" s="63">
        <v>68</v>
      </c>
      <c r="F48" s="64"/>
      <c r="G48" s="63">
        <v>0</v>
      </c>
      <c r="H48" s="64"/>
      <c r="I48" s="63">
        <v>8</v>
      </c>
      <c r="J48" s="64"/>
      <c r="K48" s="63">
        <f>+E48+G48+I48</f>
        <v>76</v>
      </c>
    </row>
    <row r="49" spans="2:11">
      <c r="B49" s="60"/>
      <c r="C49" s="61" t="s">
        <v>57</v>
      </c>
      <c r="D49" s="64"/>
      <c r="E49" s="63">
        <v>0</v>
      </c>
      <c r="F49" s="64"/>
      <c r="G49" s="63">
        <v>0</v>
      </c>
      <c r="H49" s="64"/>
      <c r="I49" s="63"/>
      <c r="J49" s="64"/>
      <c r="K49" s="63"/>
    </row>
    <row r="50" spans="2:11">
      <c r="B50" s="60"/>
      <c r="C50" s="61" t="s">
        <v>58</v>
      </c>
      <c r="D50" s="64"/>
      <c r="E50" s="63"/>
      <c r="F50" s="64"/>
      <c r="G50" s="63"/>
      <c r="H50" s="65"/>
      <c r="I50" s="63"/>
      <c r="J50" s="64"/>
      <c r="K50" s="63"/>
    </row>
    <row r="51" spans="2:11" s="68" customFormat="1" ht="18.75">
      <c r="B51" s="91" t="s">
        <v>59</v>
      </c>
      <c r="C51" s="92"/>
      <c r="D51" s="66"/>
      <c r="E51" s="67">
        <f>+E47+E48+E49+E50</f>
        <v>149</v>
      </c>
      <c r="F51" s="66">
        <f t="shared" ref="F51:J51" si="2">+F47+F48+F49+F50</f>
        <v>0</v>
      </c>
      <c r="G51" s="67">
        <f>+G47+G48+G49+G50</f>
        <v>79</v>
      </c>
      <c r="H51" s="66">
        <f t="shared" si="2"/>
        <v>0</v>
      </c>
      <c r="I51" s="67">
        <f>+I47+I48+I49+I50</f>
        <v>10</v>
      </c>
      <c r="J51" s="66">
        <f t="shared" si="2"/>
        <v>0</v>
      </c>
      <c r="K51" s="67">
        <f>+K47+K48+K49+K50</f>
        <v>238</v>
      </c>
    </row>
    <row r="52" spans="2:11">
      <c r="B52" s="82" t="s">
        <v>60</v>
      </c>
      <c r="C52" s="69" t="s">
        <v>61</v>
      </c>
      <c r="D52" s="70">
        <f>+E47</f>
        <v>81</v>
      </c>
      <c r="E52" s="83">
        <f>+D52/D53</f>
        <v>1.0721376571806751E-2</v>
      </c>
      <c r="F52" s="70">
        <f>+G47</f>
        <v>79</v>
      </c>
      <c r="G52" s="83">
        <f>+F52/F53</f>
        <v>1.0771748022907009E-2</v>
      </c>
      <c r="H52" s="71">
        <f>+I47</f>
        <v>2</v>
      </c>
      <c r="I52" s="83">
        <f>+H52/H53</f>
        <v>2.6109660574412532E-4</v>
      </c>
      <c r="J52" s="70">
        <f>+K47</f>
        <v>162</v>
      </c>
      <c r="K52" s="83">
        <f>+J52/J53</f>
        <v>2.0795892169448011E-2</v>
      </c>
    </row>
    <row r="53" spans="2:11">
      <c r="B53" s="82"/>
      <c r="C53" s="72" t="s">
        <v>62</v>
      </c>
      <c r="D53" s="73">
        <f>+D46</f>
        <v>7555</v>
      </c>
      <c r="E53" s="84"/>
      <c r="F53" s="73">
        <f>+F57</f>
        <v>7334</v>
      </c>
      <c r="G53" s="84"/>
      <c r="H53" s="74">
        <f>+H57</f>
        <v>7660</v>
      </c>
      <c r="I53" s="84"/>
      <c r="J53" s="73">
        <f>+J57</f>
        <v>7790</v>
      </c>
      <c r="K53" s="84"/>
    </row>
    <row r="54" spans="2:11">
      <c r="B54" s="78" t="s">
        <v>68</v>
      </c>
      <c r="C54" s="69" t="s">
        <v>69</v>
      </c>
      <c r="D54" s="43"/>
      <c r="E54" s="36"/>
      <c r="F54" s="43"/>
      <c r="G54" s="36"/>
      <c r="H54" s="43"/>
      <c r="I54" s="36"/>
      <c r="J54" s="70">
        <f>+J52</f>
        <v>162</v>
      </c>
      <c r="K54" s="80">
        <f>+J55/J54</f>
        <v>0.35802469135802467</v>
      </c>
    </row>
    <row r="55" spans="2:11" ht="22.5">
      <c r="B55" s="79"/>
      <c r="C55" s="72" t="s">
        <v>70</v>
      </c>
      <c r="D55" s="59"/>
      <c r="E55" s="38"/>
      <c r="F55" s="59"/>
      <c r="G55" s="38"/>
      <c r="H55" s="59"/>
      <c r="I55" s="38"/>
      <c r="J55" s="73">
        <v>58</v>
      </c>
      <c r="K55" s="81"/>
    </row>
    <row r="56" spans="2:11">
      <c r="B56" s="82" t="s">
        <v>66</v>
      </c>
      <c r="C56" s="69" t="s">
        <v>67</v>
      </c>
      <c r="D56" s="75">
        <f>+E48</f>
        <v>68</v>
      </c>
      <c r="E56" s="83">
        <f>+D56/D57</f>
        <v>9.0006618133686295E-3</v>
      </c>
      <c r="F56" s="75">
        <f>+G48</f>
        <v>0</v>
      </c>
      <c r="G56" s="83">
        <f>+F56/F57</f>
        <v>0</v>
      </c>
      <c r="H56" s="71">
        <f>+I48</f>
        <v>8</v>
      </c>
      <c r="I56" s="83">
        <f>+H56/H57</f>
        <v>1.0443864229765013E-3</v>
      </c>
      <c r="J56" s="75">
        <f>+K48</f>
        <v>76</v>
      </c>
      <c r="K56" s="83">
        <f>+J56/J57</f>
        <v>9.7560975609756097E-3</v>
      </c>
    </row>
    <row r="57" spans="2:11">
      <c r="B57" s="82"/>
      <c r="C57" s="72" t="s">
        <v>62</v>
      </c>
      <c r="D57" s="73">
        <f>+D46</f>
        <v>7555</v>
      </c>
      <c r="E57" s="84"/>
      <c r="F57" s="73">
        <f>+F46</f>
        <v>7334</v>
      </c>
      <c r="G57" s="84"/>
      <c r="H57" s="74">
        <f>+H46</f>
        <v>7660</v>
      </c>
      <c r="I57" s="84"/>
      <c r="J57" s="73">
        <f>+J46</f>
        <v>7790</v>
      </c>
      <c r="K57" s="84"/>
    </row>
    <row r="58" spans="2:11">
      <c r="B58" s="78" t="s">
        <v>63</v>
      </c>
      <c r="C58" s="69" t="s">
        <v>64</v>
      </c>
      <c r="D58" s="43"/>
      <c r="E58" s="36"/>
      <c r="F58" s="43"/>
      <c r="G58" s="36"/>
      <c r="H58" s="43"/>
      <c r="I58" s="36"/>
      <c r="J58" s="29">
        <f>+J56</f>
        <v>76</v>
      </c>
      <c r="K58" s="80">
        <f>+J59/J58</f>
        <v>1.1052631578947369</v>
      </c>
    </row>
    <row r="59" spans="2:11" ht="22.5">
      <c r="B59" s="79"/>
      <c r="C59" s="72" t="s">
        <v>65</v>
      </c>
      <c r="D59" s="59"/>
      <c r="E59" s="38"/>
      <c r="F59" s="59"/>
      <c r="G59" s="38"/>
      <c r="H59" s="59"/>
      <c r="I59" s="38"/>
      <c r="J59" s="32">
        <v>84</v>
      </c>
      <c r="K59" s="81"/>
    </row>
  </sheetData>
  <mergeCells count="61">
    <mergeCell ref="B58:B59"/>
    <mergeCell ref="K58:K59"/>
    <mergeCell ref="B54:B55"/>
    <mergeCell ref="K54:K55"/>
    <mergeCell ref="B56:B57"/>
    <mergeCell ref="E56:E57"/>
    <mergeCell ref="G56:G57"/>
    <mergeCell ref="I56:I57"/>
    <mergeCell ref="K56:K57"/>
    <mergeCell ref="K52:K53"/>
    <mergeCell ref="H45:I45"/>
    <mergeCell ref="J45:K45"/>
    <mergeCell ref="B46:C46"/>
    <mergeCell ref="D46:E46"/>
    <mergeCell ref="F46:G46"/>
    <mergeCell ref="H46:I46"/>
    <mergeCell ref="J46:K46"/>
    <mergeCell ref="B51:C51"/>
    <mergeCell ref="B52:B53"/>
    <mergeCell ref="E52:E53"/>
    <mergeCell ref="G52:G53"/>
    <mergeCell ref="I52:I53"/>
    <mergeCell ref="F41:F42"/>
    <mergeCell ref="B43:B44"/>
    <mergeCell ref="E43:E44"/>
    <mergeCell ref="F43:F44"/>
    <mergeCell ref="D45:E45"/>
    <mergeCell ref="F45:G45"/>
    <mergeCell ref="B32:B33"/>
    <mergeCell ref="E32:E33"/>
    <mergeCell ref="B34:B35"/>
    <mergeCell ref="E34:E35"/>
    <mergeCell ref="B41:B42"/>
    <mergeCell ref="E41:E42"/>
    <mergeCell ref="B29:B30"/>
    <mergeCell ref="K29:K30"/>
    <mergeCell ref="D31:E31"/>
    <mergeCell ref="F31:G31"/>
    <mergeCell ref="H31:I31"/>
    <mergeCell ref="J31:K31"/>
    <mergeCell ref="D26:E26"/>
    <mergeCell ref="F26:G26"/>
    <mergeCell ref="H26:I26"/>
    <mergeCell ref="J26:K26"/>
    <mergeCell ref="B27:B28"/>
    <mergeCell ref="E27:E28"/>
    <mergeCell ref="G27:G28"/>
    <mergeCell ref="I27:I28"/>
    <mergeCell ref="B24:C25"/>
    <mergeCell ref="D24:E24"/>
    <mergeCell ref="F24:G24"/>
    <mergeCell ref="H24:I24"/>
    <mergeCell ref="J24:K24"/>
    <mergeCell ref="B6:K6"/>
    <mergeCell ref="B7:K7"/>
    <mergeCell ref="B13:B14"/>
    <mergeCell ref="C13:C14"/>
    <mergeCell ref="D13:F13"/>
    <mergeCell ref="G13:G14"/>
    <mergeCell ref="H13:I13"/>
    <mergeCell ref="J13:K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17</vt:lpstr>
      <vt:lpstr>Febrero 17</vt:lpstr>
      <vt:lpstr>Marzo 17</vt:lpstr>
      <vt:lpstr>Abril 17</vt:lpstr>
      <vt:lpstr>Mayo 17</vt:lpstr>
      <vt:lpstr>Junio 17</vt:lpstr>
      <vt:lpstr>Julio 17</vt:lpstr>
      <vt:lpstr>Agosto 17</vt:lpstr>
      <vt:lpstr>Septiembre 17</vt:lpstr>
      <vt:lpstr>OCtubre 17</vt:lpstr>
      <vt:lpstr>Noviembre 17</vt:lpstr>
      <vt:lpstr>Diciembre 17</vt:lpstr>
      <vt:lpstr>'Enero 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JHON FAIBER CERQUERA</cp:lastModifiedBy>
  <cp:lastPrinted>2018-01-31T22:47:03Z</cp:lastPrinted>
  <dcterms:created xsi:type="dcterms:W3CDTF">2018-01-30T17:12:24Z</dcterms:created>
  <dcterms:modified xsi:type="dcterms:W3CDTF">2018-02-03T03:47:40Z</dcterms:modified>
</cp:coreProperties>
</file>