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96" yWindow="396" windowWidth="18708" windowHeight="13176" tabRatio="931" activeTab="6"/>
  </bookViews>
  <sheets>
    <sheet name="ADICIONES." sheetId="103" r:id="rId1"/>
    <sheet name="01" sheetId="104" r:id="rId2"/>
    <sheet name="02" sheetId="107" r:id="rId3"/>
    <sheet name="03" sheetId="108" r:id="rId4"/>
    <sheet name="04" sheetId="111" r:id="rId5"/>
    <sheet name="05" sheetId="112" r:id="rId6"/>
    <sheet name="06" sheetId="113" r:id="rId7"/>
    <sheet name="FAC-REC" sheetId="114" state="hidden" r:id="rId8"/>
    <sheet name="X-TRI -22" sheetId="106" r:id="rId9"/>
  </sheets>
  <definedNames>
    <definedName name="_xlnm.Print_Area" localSheetId="5">'05'!$A$1:$AB$168</definedName>
    <definedName name="_xlnm.Print_Area" localSheetId="6">'06'!$A$1:$AB$168</definedName>
    <definedName name="_xlnm.Print_Area" localSheetId="8">'X-TRI -22'!$A$1:$Y$164</definedName>
    <definedName name="_xlnm.Print_Titles" localSheetId="5">'05'!$9:$10</definedName>
    <definedName name="_xlnm.Print_Titles" localSheetId="6">'06'!$9:$10</definedName>
    <definedName name="_xlnm.Print_Titles" localSheetId="8">'X-TRI -22'!$10:$10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9" i="113" l="1"/>
  <c r="K282" i="113"/>
  <c r="AC159" i="106" l="1"/>
  <c r="AC158" i="106"/>
  <c r="AC157" i="106"/>
  <c r="AB157" i="106"/>
  <c r="N166" i="111"/>
  <c r="N165" i="111"/>
  <c r="N164" i="111"/>
  <c r="N166" i="112"/>
  <c r="N165" i="112"/>
  <c r="N164" i="112"/>
  <c r="N165" i="113"/>
  <c r="N166" i="113"/>
  <c r="N164" i="113"/>
  <c r="P275" i="113"/>
  <c r="P282" i="113" s="1"/>
  <c r="H275" i="113"/>
  <c r="J274" i="113"/>
  <c r="W271" i="113"/>
  <c r="V271" i="113"/>
  <c r="U271" i="113"/>
  <c r="T271" i="113"/>
  <c r="S271" i="113"/>
  <c r="R271" i="113"/>
  <c r="Q271" i="113"/>
  <c r="P271" i="113"/>
  <c r="O271" i="113"/>
  <c r="N271" i="113"/>
  <c r="M271" i="113"/>
  <c r="L271" i="113"/>
  <c r="K271" i="113"/>
  <c r="J271" i="113"/>
  <c r="I271" i="113"/>
  <c r="H271" i="113"/>
  <c r="G271" i="113"/>
  <c r="F271" i="113"/>
  <c r="E271" i="113"/>
  <c r="D271" i="113"/>
  <c r="C271" i="113"/>
  <c r="B271" i="113"/>
  <c r="W270" i="113"/>
  <c r="V270" i="113"/>
  <c r="U270" i="113"/>
  <c r="T270" i="113"/>
  <c r="S270" i="113"/>
  <c r="R270" i="113"/>
  <c r="Q270" i="113"/>
  <c r="P270" i="113"/>
  <c r="O270" i="113"/>
  <c r="N270" i="113"/>
  <c r="M270" i="113"/>
  <c r="L270" i="113"/>
  <c r="K270" i="113"/>
  <c r="J270" i="113"/>
  <c r="I270" i="113"/>
  <c r="H270" i="113"/>
  <c r="G270" i="113"/>
  <c r="F270" i="113"/>
  <c r="E270" i="113"/>
  <c r="D270" i="113"/>
  <c r="C270" i="113"/>
  <c r="B270" i="113"/>
  <c r="W269" i="113"/>
  <c r="V269" i="113"/>
  <c r="U269" i="113"/>
  <c r="T269" i="113"/>
  <c r="S269" i="113"/>
  <c r="R269" i="113"/>
  <c r="Q269" i="113"/>
  <c r="P269" i="113"/>
  <c r="O269" i="113"/>
  <c r="N269" i="113"/>
  <c r="M269" i="113"/>
  <c r="L269" i="113"/>
  <c r="K269" i="113"/>
  <c r="J269" i="113"/>
  <c r="I269" i="113"/>
  <c r="H269" i="113"/>
  <c r="G269" i="113"/>
  <c r="F269" i="113"/>
  <c r="E269" i="113"/>
  <c r="D269" i="113"/>
  <c r="C269" i="113"/>
  <c r="B269" i="113"/>
  <c r="W268" i="113"/>
  <c r="V268" i="113"/>
  <c r="U268" i="113"/>
  <c r="T268" i="113"/>
  <c r="S268" i="113"/>
  <c r="R268" i="113"/>
  <c r="Q268" i="113"/>
  <c r="P268" i="113"/>
  <c r="O268" i="113"/>
  <c r="N268" i="113"/>
  <c r="M268" i="113"/>
  <c r="L268" i="113"/>
  <c r="K268" i="113"/>
  <c r="J268" i="113"/>
  <c r="I268" i="113"/>
  <c r="H268" i="113"/>
  <c r="G268" i="113"/>
  <c r="F268" i="113"/>
  <c r="E268" i="113"/>
  <c r="D268" i="113"/>
  <c r="C268" i="113"/>
  <c r="B268" i="113"/>
  <c r="W267" i="113"/>
  <c r="V267" i="113"/>
  <c r="U267" i="113"/>
  <c r="T267" i="113"/>
  <c r="S267" i="113"/>
  <c r="R267" i="113"/>
  <c r="Q267" i="113"/>
  <c r="P267" i="113"/>
  <c r="O267" i="113"/>
  <c r="N267" i="113"/>
  <c r="M267" i="113"/>
  <c r="L267" i="113"/>
  <c r="K267" i="113"/>
  <c r="J267" i="113"/>
  <c r="I267" i="113"/>
  <c r="H267" i="113"/>
  <c r="G267" i="113"/>
  <c r="F267" i="113"/>
  <c r="E267" i="113"/>
  <c r="D267" i="113"/>
  <c r="C267" i="113"/>
  <c r="B267" i="113"/>
  <c r="W266" i="113"/>
  <c r="V266" i="113"/>
  <c r="U266" i="113"/>
  <c r="T266" i="113"/>
  <c r="S266" i="113"/>
  <c r="R266" i="113"/>
  <c r="Q266" i="113"/>
  <c r="P266" i="113"/>
  <c r="O266" i="113"/>
  <c r="N266" i="113"/>
  <c r="M266" i="113"/>
  <c r="L266" i="113"/>
  <c r="K266" i="113"/>
  <c r="J266" i="113"/>
  <c r="I266" i="113"/>
  <c r="H266" i="113"/>
  <c r="G266" i="113"/>
  <c r="F266" i="113"/>
  <c r="E266" i="113"/>
  <c r="D266" i="113"/>
  <c r="C266" i="113"/>
  <c r="B266" i="113"/>
  <c r="W265" i="113"/>
  <c r="V265" i="113"/>
  <c r="U265" i="113"/>
  <c r="T265" i="113"/>
  <c r="S265" i="113"/>
  <c r="R265" i="113"/>
  <c r="Q265" i="113"/>
  <c r="P265" i="113"/>
  <c r="O265" i="113"/>
  <c r="N265" i="113"/>
  <c r="M265" i="113"/>
  <c r="L265" i="113"/>
  <c r="K265" i="113"/>
  <c r="J265" i="113"/>
  <c r="I265" i="113"/>
  <c r="H265" i="113"/>
  <c r="G265" i="113"/>
  <c r="F265" i="113"/>
  <c r="E265" i="113"/>
  <c r="D265" i="113"/>
  <c r="C265" i="113"/>
  <c r="B265" i="113"/>
  <c r="W264" i="113"/>
  <c r="V264" i="113"/>
  <c r="U264" i="113"/>
  <c r="T264" i="113"/>
  <c r="S264" i="113"/>
  <c r="R264" i="113"/>
  <c r="Q264" i="113"/>
  <c r="P264" i="113"/>
  <c r="O264" i="113"/>
  <c r="N264" i="113"/>
  <c r="M264" i="113"/>
  <c r="L264" i="113"/>
  <c r="K264" i="113"/>
  <c r="J264" i="113"/>
  <c r="I264" i="113"/>
  <c r="H264" i="113"/>
  <c r="G264" i="113"/>
  <c r="F264" i="113"/>
  <c r="E264" i="113"/>
  <c r="D264" i="113"/>
  <c r="C264" i="113"/>
  <c r="B264" i="113"/>
  <c r="W263" i="113"/>
  <c r="V263" i="113"/>
  <c r="U263" i="113"/>
  <c r="T263" i="113"/>
  <c r="S263" i="113"/>
  <c r="R263" i="113"/>
  <c r="Q263" i="113"/>
  <c r="P263" i="113"/>
  <c r="O263" i="113"/>
  <c r="N263" i="113"/>
  <c r="M263" i="113"/>
  <c r="L263" i="113"/>
  <c r="K263" i="113"/>
  <c r="J263" i="113"/>
  <c r="I263" i="113"/>
  <c r="H263" i="113"/>
  <c r="G263" i="113"/>
  <c r="F263" i="113"/>
  <c r="E263" i="113"/>
  <c r="D263" i="113"/>
  <c r="C263" i="113"/>
  <c r="B263" i="113"/>
  <c r="W262" i="113"/>
  <c r="V262" i="113"/>
  <c r="U262" i="113"/>
  <c r="T262" i="113"/>
  <c r="S262" i="113"/>
  <c r="R262" i="113"/>
  <c r="Q262" i="113"/>
  <c r="P262" i="113"/>
  <c r="O262" i="113"/>
  <c r="N262" i="113"/>
  <c r="M262" i="113"/>
  <c r="L262" i="113"/>
  <c r="K262" i="113"/>
  <c r="J262" i="113"/>
  <c r="I262" i="113"/>
  <c r="H262" i="113"/>
  <c r="G262" i="113"/>
  <c r="F262" i="113"/>
  <c r="E262" i="113"/>
  <c r="D262" i="113"/>
  <c r="C262" i="113"/>
  <c r="B262" i="113"/>
  <c r="W261" i="113"/>
  <c r="V261" i="113"/>
  <c r="U261" i="113"/>
  <c r="T261" i="113"/>
  <c r="S261" i="113"/>
  <c r="R261" i="113"/>
  <c r="Q261" i="113"/>
  <c r="P261" i="113"/>
  <c r="O261" i="113"/>
  <c r="N261" i="113"/>
  <c r="M261" i="113"/>
  <c r="L261" i="113"/>
  <c r="K261" i="113"/>
  <c r="J261" i="113"/>
  <c r="I261" i="113"/>
  <c r="H261" i="113"/>
  <c r="G261" i="113"/>
  <c r="F261" i="113"/>
  <c r="E261" i="113"/>
  <c r="D261" i="113"/>
  <c r="C261" i="113"/>
  <c r="B261" i="113"/>
  <c r="W260" i="113"/>
  <c r="V260" i="113"/>
  <c r="U260" i="113"/>
  <c r="T260" i="113"/>
  <c r="T248" i="113" s="1"/>
  <c r="T276" i="113" s="1"/>
  <c r="T283" i="113" s="1"/>
  <c r="S260" i="113"/>
  <c r="R260" i="113"/>
  <c r="Q260" i="113"/>
  <c r="P260" i="113"/>
  <c r="O260" i="113"/>
  <c r="N260" i="113"/>
  <c r="M260" i="113"/>
  <c r="L260" i="113"/>
  <c r="K260" i="113"/>
  <c r="J260" i="113"/>
  <c r="I260" i="113"/>
  <c r="H260" i="113"/>
  <c r="G260" i="113"/>
  <c r="F260" i="113"/>
  <c r="E260" i="113"/>
  <c r="D260" i="113"/>
  <c r="C260" i="113"/>
  <c r="B260" i="113"/>
  <c r="W259" i="113"/>
  <c r="V259" i="113"/>
  <c r="U259" i="113"/>
  <c r="T259" i="113"/>
  <c r="S259" i="113"/>
  <c r="R259" i="113"/>
  <c r="Q259" i="113"/>
  <c r="P259" i="113"/>
  <c r="O259" i="113"/>
  <c r="N259" i="113"/>
  <c r="M259" i="113"/>
  <c r="L259" i="113"/>
  <c r="K259" i="113"/>
  <c r="J259" i="113"/>
  <c r="I259" i="113"/>
  <c r="H259" i="113"/>
  <c r="G259" i="113"/>
  <c r="F259" i="113"/>
  <c r="E259" i="113"/>
  <c r="D259" i="113"/>
  <c r="C259" i="113"/>
  <c r="B259" i="113"/>
  <c r="W258" i="113"/>
  <c r="V258" i="113"/>
  <c r="U258" i="113"/>
  <c r="T258" i="113"/>
  <c r="S258" i="113"/>
  <c r="R258" i="113"/>
  <c r="Q258" i="113"/>
  <c r="P258" i="113"/>
  <c r="O258" i="113"/>
  <c r="N258" i="113"/>
  <c r="M258" i="113"/>
  <c r="L258" i="113"/>
  <c r="K258" i="113"/>
  <c r="J258" i="113"/>
  <c r="I258" i="113"/>
  <c r="H258" i="113"/>
  <c r="G258" i="113"/>
  <c r="F258" i="113"/>
  <c r="E258" i="113"/>
  <c r="D258" i="113"/>
  <c r="C258" i="113"/>
  <c r="B258" i="113"/>
  <c r="W257" i="113"/>
  <c r="V257" i="113"/>
  <c r="U257" i="113"/>
  <c r="T257" i="113"/>
  <c r="S257" i="113"/>
  <c r="R257" i="113"/>
  <c r="Q257" i="113"/>
  <c r="P257" i="113"/>
  <c r="O257" i="113"/>
  <c r="N257" i="113"/>
  <c r="M257" i="113"/>
  <c r="L257" i="113"/>
  <c r="K257" i="113"/>
  <c r="J257" i="113"/>
  <c r="I257" i="113"/>
  <c r="H257" i="113"/>
  <c r="G257" i="113"/>
  <c r="F257" i="113"/>
  <c r="E257" i="113"/>
  <c r="D257" i="113"/>
  <c r="C257" i="113"/>
  <c r="B257" i="113"/>
  <c r="W256" i="113"/>
  <c r="V256" i="113"/>
  <c r="U256" i="113"/>
  <c r="T256" i="113"/>
  <c r="S256" i="113"/>
  <c r="R256" i="113"/>
  <c r="Q256" i="113"/>
  <c r="P256" i="113"/>
  <c r="O256" i="113"/>
  <c r="N256" i="113"/>
  <c r="M256" i="113"/>
  <c r="L256" i="113"/>
  <c r="K256" i="113"/>
  <c r="J256" i="113"/>
  <c r="I256" i="113"/>
  <c r="H256" i="113"/>
  <c r="G256" i="113"/>
  <c r="F256" i="113"/>
  <c r="E256" i="113"/>
  <c r="D256" i="113"/>
  <c r="C256" i="113"/>
  <c r="B256" i="113"/>
  <c r="W255" i="113"/>
  <c r="V255" i="113"/>
  <c r="U255" i="113"/>
  <c r="T255" i="113"/>
  <c r="S255" i="113"/>
  <c r="R255" i="113"/>
  <c r="Q255" i="113"/>
  <c r="P255" i="113"/>
  <c r="O255" i="113"/>
  <c r="N255" i="113"/>
  <c r="M255" i="113"/>
  <c r="L255" i="113"/>
  <c r="K255" i="113"/>
  <c r="J255" i="113"/>
  <c r="I255" i="113"/>
  <c r="H255" i="113"/>
  <c r="G255" i="113"/>
  <c r="F255" i="113"/>
  <c r="E255" i="113"/>
  <c r="D255" i="113"/>
  <c r="C255" i="113"/>
  <c r="B255" i="113"/>
  <c r="W254" i="113"/>
  <c r="V254" i="113"/>
  <c r="U254" i="113"/>
  <c r="T254" i="113"/>
  <c r="S254" i="113"/>
  <c r="R254" i="113"/>
  <c r="Q254" i="113"/>
  <c r="P254" i="113"/>
  <c r="O254" i="113"/>
  <c r="N254" i="113"/>
  <c r="M254" i="113"/>
  <c r="L254" i="113"/>
  <c r="K254" i="113"/>
  <c r="J254" i="113"/>
  <c r="I254" i="113"/>
  <c r="H254" i="113"/>
  <c r="G254" i="113"/>
  <c r="F254" i="113"/>
  <c r="E254" i="113"/>
  <c r="D254" i="113"/>
  <c r="C254" i="113"/>
  <c r="B254" i="113"/>
  <c r="W253" i="113"/>
  <c r="V253" i="113"/>
  <c r="U253" i="113"/>
  <c r="T253" i="113"/>
  <c r="S253" i="113"/>
  <c r="R253" i="113"/>
  <c r="Q253" i="113"/>
  <c r="P253" i="113"/>
  <c r="O253" i="113"/>
  <c r="N253" i="113"/>
  <c r="M253" i="113"/>
  <c r="L253" i="113"/>
  <c r="K253" i="113"/>
  <c r="J253" i="113"/>
  <c r="I253" i="113"/>
  <c r="H253" i="113"/>
  <c r="G253" i="113"/>
  <c r="F253" i="113"/>
  <c r="E253" i="113"/>
  <c r="D253" i="113"/>
  <c r="C253" i="113"/>
  <c r="B253" i="113"/>
  <c r="W252" i="113"/>
  <c r="V252" i="113"/>
  <c r="U252" i="113"/>
  <c r="T252" i="113"/>
  <c r="S252" i="113"/>
  <c r="R252" i="113"/>
  <c r="Q252" i="113"/>
  <c r="P252" i="113"/>
  <c r="O252" i="113"/>
  <c r="N252" i="113"/>
  <c r="M252" i="113"/>
  <c r="L252" i="113"/>
  <c r="K252" i="113"/>
  <c r="J252" i="113"/>
  <c r="I252" i="113"/>
  <c r="H252" i="113"/>
  <c r="G252" i="113"/>
  <c r="F252" i="113"/>
  <c r="E252" i="113"/>
  <c r="D252" i="113"/>
  <c r="C252" i="113"/>
  <c r="B252" i="113"/>
  <c r="W251" i="113"/>
  <c r="V251" i="113"/>
  <c r="U251" i="113"/>
  <c r="T251" i="113"/>
  <c r="S251" i="113"/>
  <c r="S248" i="113" s="1"/>
  <c r="S276" i="113" s="1"/>
  <c r="S283" i="113" s="1"/>
  <c r="R251" i="113"/>
  <c r="R248" i="113" s="1"/>
  <c r="R276" i="113" s="1"/>
  <c r="R283" i="113" s="1"/>
  <c r="Q251" i="113"/>
  <c r="P251" i="113"/>
  <c r="O251" i="113"/>
  <c r="N251" i="113"/>
  <c r="M251" i="113"/>
  <c r="L251" i="113"/>
  <c r="K251" i="113"/>
  <c r="K248" i="113" s="1"/>
  <c r="K276" i="113" s="1"/>
  <c r="K283" i="113" s="1"/>
  <c r="J251" i="113"/>
  <c r="J248" i="113" s="1"/>
  <c r="J276" i="113" s="1"/>
  <c r="J283" i="113" s="1"/>
  <c r="I251" i="113"/>
  <c r="H251" i="113"/>
  <c r="G251" i="113"/>
  <c r="F251" i="113"/>
  <c r="E251" i="113"/>
  <c r="D251" i="113"/>
  <c r="C251" i="113"/>
  <c r="B251" i="113"/>
  <c r="W250" i="113"/>
  <c r="V250" i="113"/>
  <c r="U250" i="113"/>
  <c r="T250" i="113"/>
  <c r="S250" i="113"/>
  <c r="R250" i="113"/>
  <c r="Q250" i="113"/>
  <c r="Q248" i="113" s="1"/>
  <c r="Q276" i="113" s="1"/>
  <c r="Q283" i="113" s="1"/>
  <c r="P250" i="113"/>
  <c r="O250" i="113"/>
  <c r="N250" i="113"/>
  <c r="M250" i="113"/>
  <c r="L250" i="113"/>
  <c r="K250" i="113"/>
  <c r="J250" i="113"/>
  <c r="I250" i="113"/>
  <c r="I248" i="113" s="1"/>
  <c r="I276" i="113" s="1"/>
  <c r="H250" i="113"/>
  <c r="G250" i="113"/>
  <c r="F250" i="113"/>
  <c r="E250" i="113"/>
  <c r="D250" i="113"/>
  <c r="C250" i="113"/>
  <c r="B250" i="113"/>
  <c r="W249" i="113"/>
  <c r="W248" i="113" s="1"/>
  <c r="W276" i="113" s="1"/>
  <c r="V249" i="113"/>
  <c r="V248" i="113" s="1"/>
  <c r="V276" i="113" s="1"/>
  <c r="V283" i="113" s="1"/>
  <c r="U249" i="113"/>
  <c r="T249" i="113"/>
  <c r="S249" i="113"/>
  <c r="R249" i="113"/>
  <c r="Q249" i="113"/>
  <c r="P249" i="113"/>
  <c r="P248" i="113" s="1"/>
  <c r="P276" i="113" s="1"/>
  <c r="P283" i="113" s="1"/>
  <c r="O249" i="113"/>
  <c r="O248" i="113" s="1"/>
  <c r="O276" i="113" s="1"/>
  <c r="N249" i="113"/>
  <c r="N248" i="113" s="1"/>
  <c r="N276" i="113" s="1"/>
  <c r="N283" i="113" s="1"/>
  <c r="M249" i="113"/>
  <c r="L249" i="113"/>
  <c r="K249" i="113"/>
  <c r="J249" i="113"/>
  <c r="I249" i="113"/>
  <c r="H249" i="113"/>
  <c r="H248" i="113" s="1"/>
  <c r="H276" i="113" s="1"/>
  <c r="G249" i="113"/>
  <c r="F249" i="113"/>
  <c r="E249" i="113"/>
  <c r="D249" i="113"/>
  <c r="C249" i="113"/>
  <c r="B249" i="113"/>
  <c r="U248" i="113"/>
  <c r="U276" i="113" s="1"/>
  <c r="U283" i="113" s="1"/>
  <c r="M248" i="113"/>
  <c r="M276" i="113" s="1"/>
  <c r="M283" i="113" s="1"/>
  <c r="L248" i="113"/>
  <c r="L276" i="113" s="1"/>
  <c r="L283" i="113" s="1"/>
  <c r="G248" i="113"/>
  <c r="F248" i="113"/>
  <c r="E248" i="113"/>
  <c r="W247" i="113"/>
  <c r="V247" i="113"/>
  <c r="U247" i="113"/>
  <c r="T247" i="113"/>
  <c r="S247" i="113"/>
  <c r="R247" i="113"/>
  <c r="Q247" i="113"/>
  <c r="P247" i="113"/>
  <c r="O247" i="113"/>
  <c r="N247" i="113"/>
  <c r="M247" i="113"/>
  <c r="L247" i="113"/>
  <c r="K247" i="113"/>
  <c r="J247" i="113"/>
  <c r="I247" i="113"/>
  <c r="H247" i="113"/>
  <c r="G247" i="113"/>
  <c r="F247" i="113"/>
  <c r="E247" i="113"/>
  <c r="D247" i="113"/>
  <c r="C247" i="113"/>
  <c r="B247" i="113"/>
  <c r="W246" i="113"/>
  <c r="V246" i="113"/>
  <c r="U246" i="113"/>
  <c r="T246" i="113"/>
  <c r="S246" i="113"/>
  <c r="R246" i="113"/>
  <c r="Q246" i="113"/>
  <c r="P246" i="113"/>
  <c r="O246" i="113"/>
  <c r="N246" i="113"/>
  <c r="M246" i="113"/>
  <c r="L246" i="113"/>
  <c r="K246" i="113"/>
  <c r="J246" i="113"/>
  <c r="I246" i="113"/>
  <c r="H246" i="113"/>
  <c r="G246" i="113"/>
  <c r="F246" i="113"/>
  <c r="E246" i="113"/>
  <c r="D246" i="113"/>
  <c r="C246" i="113"/>
  <c r="B246" i="113"/>
  <c r="W245" i="113"/>
  <c r="V245" i="113"/>
  <c r="U245" i="113"/>
  <c r="T245" i="113"/>
  <c r="S245" i="113"/>
  <c r="R245" i="113"/>
  <c r="Q245" i="113"/>
  <c r="P245" i="113"/>
  <c r="O245" i="113"/>
  <c r="N245" i="113"/>
  <c r="M245" i="113"/>
  <c r="L245" i="113"/>
  <c r="K245" i="113"/>
  <c r="J245" i="113"/>
  <c r="I245" i="113"/>
  <c r="H245" i="113"/>
  <c r="G245" i="113"/>
  <c r="F245" i="113"/>
  <c r="E245" i="113"/>
  <c r="D245" i="113"/>
  <c r="C245" i="113"/>
  <c r="B245" i="113"/>
  <c r="W244" i="113"/>
  <c r="V244" i="113"/>
  <c r="U244" i="113"/>
  <c r="T244" i="113"/>
  <c r="S244" i="113"/>
  <c r="R244" i="113"/>
  <c r="Q244" i="113"/>
  <c r="P244" i="113"/>
  <c r="O244" i="113"/>
  <c r="N244" i="113"/>
  <c r="M244" i="113"/>
  <c r="L244" i="113"/>
  <c r="K244" i="113"/>
  <c r="J244" i="113"/>
  <c r="I244" i="113"/>
  <c r="H244" i="113"/>
  <c r="G244" i="113"/>
  <c r="F244" i="113"/>
  <c r="E244" i="113"/>
  <c r="D244" i="113"/>
  <c r="C244" i="113"/>
  <c r="B244" i="113"/>
  <c r="W243" i="113"/>
  <c r="V243" i="113"/>
  <c r="U243" i="113"/>
  <c r="T243" i="113"/>
  <c r="S243" i="113"/>
  <c r="R243" i="113"/>
  <c r="Q243" i="113"/>
  <c r="P243" i="113"/>
  <c r="O243" i="113"/>
  <c r="N243" i="113"/>
  <c r="M243" i="113"/>
  <c r="L243" i="113"/>
  <c r="K243" i="113"/>
  <c r="J243" i="113"/>
  <c r="I243" i="113"/>
  <c r="H243" i="113"/>
  <c r="G243" i="113"/>
  <c r="F243" i="113"/>
  <c r="E243" i="113"/>
  <c r="D243" i="113"/>
  <c r="C243" i="113"/>
  <c r="B243" i="113"/>
  <c r="T242" i="113"/>
  <c r="S242" i="113"/>
  <c r="Q242" i="113"/>
  <c r="P242" i="113"/>
  <c r="M242" i="113"/>
  <c r="L242" i="113"/>
  <c r="K242" i="113"/>
  <c r="J242" i="113"/>
  <c r="I242" i="113"/>
  <c r="H242" i="113"/>
  <c r="G242" i="113"/>
  <c r="F242" i="113"/>
  <c r="E242" i="113"/>
  <c r="D242" i="113"/>
  <c r="C242" i="113"/>
  <c r="B242" i="113"/>
  <c r="W241" i="113"/>
  <c r="V241" i="113"/>
  <c r="U241" i="113"/>
  <c r="T241" i="113"/>
  <c r="S241" i="113"/>
  <c r="R241" i="113"/>
  <c r="Q241" i="113"/>
  <c r="P241" i="113"/>
  <c r="O241" i="113"/>
  <c r="N241" i="113"/>
  <c r="M241" i="113"/>
  <c r="L241" i="113"/>
  <c r="K241" i="113"/>
  <c r="J241" i="113"/>
  <c r="I241" i="113"/>
  <c r="H241" i="113"/>
  <c r="G241" i="113"/>
  <c r="F241" i="113"/>
  <c r="E241" i="113"/>
  <c r="D241" i="113"/>
  <c r="C241" i="113"/>
  <c r="B241" i="113"/>
  <c r="W240" i="113"/>
  <c r="V240" i="113"/>
  <c r="U240" i="113"/>
  <c r="T240" i="113"/>
  <c r="S240" i="113"/>
  <c r="R240" i="113"/>
  <c r="Q240" i="113"/>
  <c r="P240" i="113"/>
  <c r="O240" i="113"/>
  <c r="N240" i="113"/>
  <c r="M240" i="113"/>
  <c r="L240" i="113"/>
  <c r="K240" i="113"/>
  <c r="J240" i="113"/>
  <c r="I240" i="113"/>
  <c r="H240" i="113"/>
  <c r="G240" i="113"/>
  <c r="F240" i="113"/>
  <c r="E240" i="113"/>
  <c r="D240" i="113"/>
  <c r="C240" i="113"/>
  <c r="B240" i="113"/>
  <c r="W239" i="113"/>
  <c r="V239" i="113"/>
  <c r="U239" i="113"/>
  <c r="T239" i="113"/>
  <c r="S239" i="113"/>
  <c r="R239" i="113"/>
  <c r="Q239" i="113"/>
  <c r="P239" i="113"/>
  <c r="O239" i="113"/>
  <c r="N239" i="113"/>
  <c r="M239" i="113"/>
  <c r="L239" i="113"/>
  <c r="K239" i="113"/>
  <c r="J239" i="113"/>
  <c r="I239" i="113"/>
  <c r="H239" i="113"/>
  <c r="G239" i="113"/>
  <c r="F239" i="113"/>
  <c r="E239" i="113"/>
  <c r="D239" i="113"/>
  <c r="C239" i="113"/>
  <c r="B239" i="113"/>
  <c r="W238" i="113"/>
  <c r="V238" i="113"/>
  <c r="U238" i="113"/>
  <c r="T238" i="113"/>
  <c r="S238" i="113"/>
  <c r="R238" i="113"/>
  <c r="Q238" i="113"/>
  <c r="P238" i="113"/>
  <c r="O238" i="113"/>
  <c r="N238" i="113"/>
  <c r="M238" i="113"/>
  <c r="L238" i="113"/>
  <c r="K238" i="113"/>
  <c r="J238" i="113"/>
  <c r="I238" i="113"/>
  <c r="H238" i="113"/>
  <c r="G238" i="113"/>
  <c r="F238" i="113"/>
  <c r="E238" i="113"/>
  <c r="D238" i="113"/>
  <c r="C238" i="113"/>
  <c r="B238" i="113"/>
  <c r="W237" i="113"/>
  <c r="V237" i="113"/>
  <c r="U237" i="113"/>
  <c r="T237" i="113"/>
  <c r="S237" i="113"/>
  <c r="R237" i="113"/>
  <c r="Q237" i="113"/>
  <c r="P237" i="113"/>
  <c r="O237" i="113"/>
  <c r="N237" i="113"/>
  <c r="M237" i="113"/>
  <c r="L237" i="113"/>
  <c r="K237" i="113"/>
  <c r="J237" i="113"/>
  <c r="I237" i="113"/>
  <c r="H237" i="113"/>
  <c r="G237" i="113"/>
  <c r="F237" i="113"/>
  <c r="E237" i="113"/>
  <c r="D237" i="113"/>
  <c r="C237" i="113"/>
  <c r="B237" i="113"/>
  <c r="W236" i="113"/>
  <c r="V236" i="113"/>
  <c r="U236" i="113"/>
  <c r="T236" i="113"/>
  <c r="S236" i="113"/>
  <c r="R236" i="113"/>
  <c r="Q236" i="113"/>
  <c r="P236" i="113"/>
  <c r="O236" i="113"/>
  <c r="N236" i="113"/>
  <c r="M236" i="113"/>
  <c r="L236" i="113"/>
  <c r="K236" i="113"/>
  <c r="J236" i="113"/>
  <c r="I236" i="113"/>
  <c r="H236" i="113"/>
  <c r="G236" i="113"/>
  <c r="F236" i="113"/>
  <c r="E236" i="113"/>
  <c r="D236" i="113"/>
  <c r="C236" i="113"/>
  <c r="B236" i="113"/>
  <c r="W235" i="113"/>
  <c r="V235" i="113"/>
  <c r="U235" i="113"/>
  <c r="T235" i="113"/>
  <c r="S235" i="113"/>
  <c r="R235" i="113"/>
  <c r="Q235" i="113"/>
  <c r="P235" i="113"/>
  <c r="O235" i="113"/>
  <c r="N235" i="113"/>
  <c r="M235" i="113"/>
  <c r="L235" i="113"/>
  <c r="K235" i="113"/>
  <c r="J235" i="113"/>
  <c r="I235" i="113"/>
  <c r="H235" i="113"/>
  <c r="G235" i="113"/>
  <c r="F235" i="113"/>
  <c r="E235" i="113"/>
  <c r="D235" i="113"/>
  <c r="C235" i="113"/>
  <c r="B235" i="113"/>
  <c r="W234" i="113"/>
  <c r="V234" i="113"/>
  <c r="U234" i="113"/>
  <c r="T234" i="113"/>
  <c r="S234" i="113"/>
  <c r="R234" i="113"/>
  <c r="Q234" i="113"/>
  <c r="P234" i="113"/>
  <c r="O234" i="113"/>
  <c r="N234" i="113"/>
  <c r="M234" i="113"/>
  <c r="L234" i="113"/>
  <c r="K234" i="113"/>
  <c r="J234" i="113"/>
  <c r="I234" i="113"/>
  <c r="H234" i="113"/>
  <c r="G234" i="113"/>
  <c r="F234" i="113"/>
  <c r="E234" i="113"/>
  <c r="D234" i="113"/>
  <c r="C234" i="113"/>
  <c r="B234" i="113"/>
  <c r="W233" i="113"/>
  <c r="V233" i="113"/>
  <c r="U233" i="113"/>
  <c r="T233" i="113"/>
  <c r="S233" i="113"/>
  <c r="R233" i="113"/>
  <c r="Q233" i="113"/>
  <c r="P233" i="113"/>
  <c r="O233" i="113"/>
  <c r="N233" i="113"/>
  <c r="M233" i="113"/>
  <c r="L233" i="113"/>
  <c r="K233" i="113"/>
  <c r="J233" i="113"/>
  <c r="I233" i="113"/>
  <c r="H233" i="113"/>
  <c r="G233" i="113"/>
  <c r="F233" i="113"/>
  <c r="E233" i="113"/>
  <c r="D233" i="113"/>
  <c r="C233" i="113"/>
  <c r="B233" i="113"/>
  <c r="W232" i="113"/>
  <c r="V232" i="113"/>
  <c r="U232" i="113"/>
  <c r="T232" i="113"/>
  <c r="S232" i="113"/>
  <c r="R232" i="113"/>
  <c r="Q232" i="113"/>
  <c r="P232" i="113"/>
  <c r="O232" i="113"/>
  <c r="N232" i="113"/>
  <c r="M232" i="113"/>
  <c r="L232" i="113"/>
  <c r="K232" i="113"/>
  <c r="J232" i="113"/>
  <c r="I232" i="113"/>
  <c r="H232" i="113"/>
  <c r="G232" i="113"/>
  <c r="F232" i="113"/>
  <c r="E232" i="113"/>
  <c r="D232" i="113"/>
  <c r="C232" i="113"/>
  <c r="B232" i="113"/>
  <c r="W231" i="113"/>
  <c r="V231" i="113"/>
  <c r="U231" i="113"/>
  <c r="T231" i="113"/>
  <c r="S231" i="113"/>
  <c r="R231" i="113"/>
  <c r="Q231" i="113"/>
  <c r="P231" i="113"/>
  <c r="O231" i="113"/>
  <c r="N231" i="113"/>
  <c r="M231" i="113"/>
  <c r="L231" i="113"/>
  <c r="K231" i="113"/>
  <c r="J231" i="113"/>
  <c r="I231" i="113"/>
  <c r="H231" i="113"/>
  <c r="G231" i="113"/>
  <c r="F231" i="113"/>
  <c r="E231" i="113"/>
  <c r="D231" i="113"/>
  <c r="C231" i="113"/>
  <c r="B231" i="113"/>
  <c r="W230" i="113"/>
  <c r="V230" i="113"/>
  <c r="U230" i="113"/>
  <c r="T230" i="113"/>
  <c r="S230" i="113"/>
  <c r="R230" i="113"/>
  <c r="Q230" i="113"/>
  <c r="P230" i="113"/>
  <c r="O230" i="113"/>
  <c r="N230" i="113"/>
  <c r="M230" i="113"/>
  <c r="M227" i="113" s="1"/>
  <c r="M275" i="113" s="1"/>
  <c r="M282" i="113" s="1"/>
  <c r="L230" i="113"/>
  <c r="K230" i="113"/>
  <c r="J230" i="113"/>
  <c r="I230" i="113"/>
  <c r="H230" i="113"/>
  <c r="G230" i="113"/>
  <c r="F230" i="113"/>
  <c r="E230" i="113"/>
  <c r="D230" i="113"/>
  <c r="C230" i="113"/>
  <c r="B230" i="113"/>
  <c r="W229" i="113"/>
  <c r="V229" i="113"/>
  <c r="U229" i="113"/>
  <c r="T229" i="113"/>
  <c r="T227" i="113" s="1"/>
  <c r="T275" i="113" s="1"/>
  <c r="S229" i="113"/>
  <c r="R229" i="113"/>
  <c r="Q229" i="113"/>
  <c r="P229" i="113"/>
  <c r="O229" i="113"/>
  <c r="N229" i="113"/>
  <c r="M229" i="113"/>
  <c r="L229" i="113"/>
  <c r="L227" i="113" s="1"/>
  <c r="L275" i="113" s="1"/>
  <c r="L282" i="113" s="1"/>
  <c r="K229" i="113"/>
  <c r="J229" i="113"/>
  <c r="I229" i="113"/>
  <c r="H229" i="113"/>
  <c r="G229" i="113"/>
  <c r="F229" i="113"/>
  <c r="E229" i="113"/>
  <c r="D229" i="113"/>
  <c r="C229" i="113"/>
  <c r="B229" i="113"/>
  <c r="W228" i="113"/>
  <c r="V228" i="113"/>
  <c r="U228" i="113"/>
  <c r="T228" i="113"/>
  <c r="S228" i="113"/>
  <c r="S227" i="113" s="1"/>
  <c r="S275" i="113" s="1"/>
  <c r="S282" i="113" s="1"/>
  <c r="R228" i="113"/>
  <c r="Q228" i="113"/>
  <c r="Q227" i="113" s="1"/>
  <c r="Q275" i="113" s="1"/>
  <c r="P228" i="113"/>
  <c r="O228" i="113"/>
  <c r="N228" i="113"/>
  <c r="M228" i="113"/>
  <c r="L228" i="113"/>
  <c r="K228" i="113"/>
  <c r="K227" i="113" s="1"/>
  <c r="K275" i="113" s="1"/>
  <c r="J228" i="113"/>
  <c r="J227" i="113" s="1"/>
  <c r="I228" i="113"/>
  <c r="I227" i="113" s="1"/>
  <c r="I275" i="113" s="1"/>
  <c r="H228" i="113"/>
  <c r="G228" i="113"/>
  <c r="F228" i="113"/>
  <c r="E228" i="113"/>
  <c r="D228" i="113"/>
  <c r="C228" i="113"/>
  <c r="B228" i="113"/>
  <c r="P227" i="113"/>
  <c r="H227" i="113"/>
  <c r="G227" i="113"/>
  <c r="F227" i="113"/>
  <c r="E227" i="113"/>
  <c r="D227" i="113"/>
  <c r="W226" i="113"/>
  <c r="V226" i="113"/>
  <c r="U226" i="113"/>
  <c r="T226" i="113"/>
  <c r="S226" i="113"/>
  <c r="R226" i="113"/>
  <c r="Q226" i="113"/>
  <c r="P226" i="113"/>
  <c r="O226" i="113"/>
  <c r="N226" i="113"/>
  <c r="M226" i="113"/>
  <c r="L226" i="113"/>
  <c r="K226" i="113"/>
  <c r="J226" i="113"/>
  <c r="I226" i="113"/>
  <c r="H226" i="113"/>
  <c r="G226" i="113"/>
  <c r="F226" i="113"/>
  <c r="E226" i="113"/>
  <c r="D226" i="113"/>
  <c r="C226" i="113"/>
  <c r="B226" i="113"/>
  <c r="T225" i="113"/>
  <c r="S225" i="113"/>
  <c r="Q225" i="113"/>
  <c r="M225" i="113"/>
  <c r="L225" i="113"/>
  <c r="K225" i="113"/>
  <c r="J225" i="113"/>
  <c r="I225" i="113"/>
  <c r="H225" i="113"/>
  <c r="G225" i="113"/>
  <c r="F225" i="113"/>
  <c r="E225" i="113"/>
  <c r="D225" i="113"/>
  <c r="C225" i="113"/>
  <c r="B225" i="113"/>
  <c r="W224" i="113"/>
  <c r="V224" i="113"/>
  <c r="U224" i="113"/>
  <c r="T224" i="113"/>
  <c r="S224" i="113"/>
  <c r="R224" i="113"/>
  <c r="Q224" i="113"/>
  <c r="P224" i="113"/>
  <c r="O224" i="113"/>
  <c r="N224" i="113"/>
  <c r="M224" i="113"/>
  <c r="L224" i="113"/>
  <c r="K224" i="113"/>
  <c r="J224" i="113"/>
  <c r="I224" i="113"/>
  <c r="H224" i="113"/>
  <c r="G224" i="113"/>
  <c r="F224" i="113"/>
  <c r="E224" i="113"/>
  <c r="D224" i="113"/>
  <c r="C224" i="113"/>
  <c r="B224" i="113"/>
  <c r="W223" i="113"/>
  <c r="V223" i="113"/>
  <c r="U223" i="113"/>
  <c r="T223" i="113"/>
  <c r="S223" i="113"/>
  <c r="R223" i="113"/>
  <c r="Q223" i="113"/>
  <c r="P223" i="113"/>
  <c r="O223" i="113"/>
  <c r="N223" i="113"/>
  <c r="M223" i="113"/>
  <c r="L223" i="113"/>
  <c r="K223" i="113"/>
  <c r="J223" i="113"/>
  <c r="I223" i="113"/>
  <c r="H223" i="113"/>
  <c r="G223" i="113"/>
  <c r="F223" i="113"/>
  <c r="E223" i="113"/>
  <c r="D223" i="113"/>
  <c r="C223" i="113"/>
  <c r="B223" i="113"/>
  <c r="W222" i="113"/>
  <c r="V222" i="113"/>
  <c r="U222" i="113"/>
  <c r="T222" i="113"/>
  <c r="S222" i="113"/>
  <c r="R222" i="113"/>
  <c r="Q222" i="113"/>
  <c r="P222" i="113"/>
  <c r="O222" i="113"/>
  <c r="N222" i="113"/>
  <c r="M222" i="113"/>
  <c r="L222" i="113"/>
  <c r="K222" i="113"/>
  <c r="J222" i="113"/>
  <c r="I222" i="113"/>
  <c r="H222" i="113"/>
  <c r="G222" i="113"/>
  <c r="F222" i="113"/>
  <c r="E222" i="113"/>
  <c r="D222" i="113"/>
  <c r="C222" i="113"/>
  <c r="B222" i="113"/>
  <c r="W221" i="113"/>
  <c r="V221" i="113"/>
  <c r="U221" i="113"/>
  <c r="T221" i="113"/>
  <c r="S221" i="113"/>
  <c r="R221" i="113"/>
  <c r="Q221" i="113"/>
  <c r="P221" i="113"/>
  <c r="O221" i="113"/>
  <c r="N221" i="113"/>
  <c r="M221" i="113"/>
  <c r="L221" i="113"/>
  <c r="K221" i="113"/>
  <c r="J221" i="113"/>
  <c r="I221" i="113"/>
  <c r="H221" i="113"/>
  <c r="G221" i="113"/>
  <c r="F221" i="113"/>
  <c r="E221" i="113"/>
  <c r="D221" i="113"/>
  <c r="C221" i="113"/>
  <c r="B221" i="113"/>
  <c r="W220" i="113"/>
  <c r="V220" i="113"/>
  <c r="U220" i="113"/>
  <c r="T220" i="113"/>
  <c r="S220" i="113"/>
  <c r="R220" i="113"/>
  <c r="Q220" i="113"/>
  <c r="P220" i="113"/>
  <c r="O220" i="113"/>
  <c r="N220" i="113"/>
  <c r="M220" i="113"/>
  <c r="L220" i="113"/>
  <c r="K220" i="113"/>
  <c r="J220" i="113"/>
  <c r="I220" i="113"/>
  <c r="H220" i="113"/>
  <c r="G220" i="113"/>
  <c r="F220" i="113"/>
  <c r="E220" i="113"/>
  <c r="D220" i="113"/>
  <c r="C220" i="113"/>
  <c r="B220" i="113"/>
  <c r="W219" i="113"/>
  <c r="V219" i="113"/>
  <c r="U219" i="113"/>
  <c r="T219" i="113"/>
  <c r="S219" i="113"/>
  <c r="R219" i="113"/>
  <c r="Q219" i="113"/>
  <c r="P219" i="113"/>
  <c r="O219" i="113"/>
  <c r="N219" i="113"/>
  <c r="M219" i="113"/>
  <c r="L219" i="113"/>
  <c r="K219" i="113"/>
  <c r="J219" i="113"/>
  <c r="I219" i="113"/>
  <c r="H219" i="113"/>
  <c r="G219" i="113"/>
  <c r="F219" i="113"/>
  <c r="E219" i="113"/>
  <c r="D219" i="113"/>
  <c r="C219" i="113"/>
  <c r="B219" i="113"/>
  <c r="W218" i="113"/>
  <c r="V218" i="113"/>
  <c r="U218" i="113"/>
  <c r="T218" i="113"/>
  <c r="S218" i="113"/>
  <c r="R218" i="113"/>
  <c r="Q218" i="113"/>
  <c r="P218" i="113"/>
  <c r="O218" i="113"/>
  <c r="N218" i="113"/>
  <c r="M218" i="113"/>
  <c r="L218" i="113"/>
  <c r="K218" i="113"/>
  <c r="J218" i="113"/>
  <c r="I218" i="113"/>
  <c r="H218" i="113"/>
  <c r="G218" i="113"/>
  <c r="F218" i="113"/>
  <c r="E218" i="113"/>
  <c r="D218" i="113"/>
  <c r="C218" i="113"/>
  <c r="B218" i="113"/>
  <c r="W217" i="113"/>
  <c r="V217" i="113"/>
  <c r="U217" i="113"/>
  <c r="T217" i="113"/>
  <c r="S217" i="113"/>
  <c r="R217" i="113"/>
  <c r="Q217" i="113"/>
  <c r="P217" i="113"/>
  <c r="O217" i="113"/>
  <c r="N217" i="113"/>
  <c r="M217" i="113"/>
  <c r="L217" i="113"/>
  <c r="K217" i="113"/>
  <c r="J217" i="113"/>
  <c r="I217" i="113"/>
  <c r="H217" i="113"/>
  <c r="G217" i="113"/>
  <c r="F217" i="113"/>
  <c r="E217" i="113"/>
  <c r="D217" i="113"/>
  <c r="C217" i="113"/>
  <c r="B217" i="113"/>
  <c r="W216" i="113"/>
  <c r="V216" i="113"/>
  <c r="U216" i="113"/>
  <c r="T216" i="113"/>
  <c r="S216" i="113"/>
  <c r="R216" i="113"/>
  <c r="Q216" i="113"/>
  <c r="P216" i="113"/>
  <c r="O216" i="113"/>
  <c r="N216" i="113"/>
  <c r="M216" i="113"/>
  <c r="L216" i="113"/>
  <c r="K216" i="113"/>
  <c r="J216" i="113"/>
  <c r="I216" i="113"/>
  <c r="H216" i="113"/>
  <c r="G216" i="113"/>
  <c r="F216" i="113"/>
  <c r="E216" i="113"/>
  <c r="D216" i="113"/>
  <c r="C216" i="113"/>
  <c r="B216" i="113"/>
  <c r="W215" i="113"/>
  <c r="V215" i="113"/>
  <c r="U215" i="113"/>
  <c r="T215" i="113"/>
  <c r="S215" i="113"/>
  <c r="R215" i="113"/>
  <c r="Q215" i="113"/>
  <c r="P215" i="113"/>
  <c r="O215" i="113"/>
  <c r="N215" i="113"/>
  <c r="M215" i="113"/>
  <c r="L215" i="113"/>
  <c r="K215" i="113"/>
  <c r="J215" i="113"/>
  <c r="I215" i="113"/>
  <c r="H215" i="113"/>
  <c r="G215" i="113"/>
  <c r="F215" i="113"/>
  <c r="E215" i="113"/>
  <c r="D215" i="113"/>
  <c r="C215" i="113"/>
  <c r="B215" i="113"/>
  <c r="W214" i="113"/>
  <c r="V214" i="113"/>
  <c r="U214" i="113"/>
  <c r="T214" i="113"/>
  <c r="S214" i="113"/>
  <c r="R214" i="113"/>
  <c r="Q214" i="113"/>
  <c r="P214" i="113"/>
  <c r="O214" i="113"/>
  <c r="N214" i="113"/>
  <c r="M214" i="113"/>
  <c r="L214" i="113"/>
  <c r="K214" i="113"/>
  <c r="J214" i="113"/>
  <c r="I214" i="113"/>
  <c r="H214" i="113"/>
  <c r="G214" i="113"/>
  <c r="F214" i="113"/>
  <c r="E214" i="113"/>
  <c r="D214" i="113"/>
  <c r="C214" i="113"/>
  <c r="B214" i="113"/>
  <c r="W213" i="113"/>
  <c r="V213" i="113"/>
  <c r="U213" i="113"/>
  <c r="T213" i="113"/>
  <c r="S213" i="113"/>
  <c r="R213" i="113"/>
  <c r="Q213" i="113"/>
  <c r="P213" i="113"/>
  <c r="O213" i="113"/>
  <c r="N213" i="113"/>
  <c r="M213" i="113"/>
  <c r="L213" i="113"/>
  <c r="K213" i="113"/>
  <c r="J213" i="113"/>
  <c r="I213" i="113"/>
  <c r="H213" i="113"/>
  <c r="G213" i="113"/>
  <c r="F213" i="113"/>
  <c r="E213" i="113"/>
  <c r="D213" i="113"/>
  <c r="C213" i="113"/>
  <c r="B213" i="113"/>
  <c r="W212" i="113"/>
  <c r="V212" i="113"/>
  <c r="U212" i="113"/>
  <c r="T212" i="113"/>
  <c r="S212" i="113"/>
  <c r="R212" i="113"/>
  <c r="Q212" i="113"/>
  <c r="P212" i="113"/>
  <c r="O212" i="113"/>
  <c r="N212" i="113"/>
  <c r="M212" i="113"/>
  <c r="L212" i="113"/>
  <c r="K212" i="113"/>
  <c r="J212" i="113"/>
  <c r="I212" i="113"/>
  <c r="H212" i="113"/>
  <c r="G212" i="113"/>
  <c r="F212" i="113"/>
  <c r="E212" i="113"/>
  <c r="D212" i="113"/>
  <c r="C212" i="113"/>
  <c r="B212" i="113"/>
  <c r="W211" i="113"/>
  <c r="V211" i="113"/>
  <c r="U211" i="113"/>
  <c r="T211" i="113"/>
  <c r="S211" i="113"/>
  <c r="R211" i="113"/>
  <c r="Q211" i="113"/>
  <c r="P211" i="113"/>
  <c r="O211" i="113"/>
  <c r="N211" i="113"/>
  <c r="M211" i="113"/>
  <c r="L211" i="113"/>
  <c r="K211" i="113"/>
  <c r="J211" i="113"/>
  <c r="I211" i="113"/>
  <c r="H211" i="113"/>
  <c r="G211" i="113"/>
  <c r="F211" i="113"/>
  <c r="E211" i="113"/>
  <c r="D211" i="113"/>
  <c r="C211" i="113"/>
  <c r="B211" i="113"/>
  <c r="W210" i="113"/>
  <c r="V210" i="113"/>
  <c r="U210" i="113"/>
  <c r="T210" i="113"/>
  <c r="S210" i="113"/>
  <c r="R210" i="113"/>
  <c r="Q210" i="113"/>
  <c r="P210" i="113"/>
  <c r="O210" i="113"/>
  <c r="N210" i="113"/>
  <c r="M210" i="113"/>
  <c r="L210" i="113"/>
  <c r="K210" i="113"/>
  <c r="J210" i="113"/>
  <c r="I210" i="113"/>
  <c r="H210" i="113"/>
  <c r="G210" i="113"/>
  <c r="F210" i="113"/>
  <c r="E210" i="113"/>
  <c r="D210" i="113"/>
  <c r="C210" i="113"/>
  <c r="B210" i="113"/>
  <c r="W209" i="113"/>
  <c r="V209" i="113"/>
  <c r="U209" i="113"/>
  <c r="T209" i="113"/>
  <c r="S209" i="113"/>
  <c r="R209" i="113"/>
  <c r="Q209" i="113"/>
  <c r="P209" i="113"/>
  <c r="O209" i="113"/>
  <c r="N209" i="113"/>
  <c r="M209" i="113"/>
  <c r="L209" i="113"/>
  <c r="K209" i="113"/>
  <c r="J209" i="113"/>
  <c r="I209" i="113"/>
  <c r="H209" i="113"/>
  <c r="G209" i="113"/>
  <c r="F209" i="113"/>
  <c r="E209" i="113"/>
  <c r="D209" i="113"/>
  <c r="C209" i="113"/>
  <c r="B209" i="113"/>
  <c r="W208" i="113"/>
  <c r="V208" i="113"/>
  <c r="U208" i="113"/>
  <c r="T208" i="113"/>
  <c r="S208" i="113"/>
  <c r="R208" i="113"/>
  <c r="Q208" i="113"/>
  <c r="P208" i="113"/>
  <c r="O208" i="113"/>
  <c r="N208" i="113"/>
  <c r="M208" i="113"/>
  <c r="L208" i="113"/>
  <c r="K208" i="113"/>
  <c r="J208" i="113"/>
  <c r="I208" i="113"/>
  <c r="H208" i="113"/>
  <c r="G208" i="113"/>
  <c r="G205" i="113" s="1"/>
  <c r="F208" i="113"/>
  <c r="E208" i="113"/>
  <c r="D208" i="113"/>
  <c r="C208" i="113"/>
  <c r="B208" i="113"/>
  <c r="W207" i="113"/>
  <c r="V207" i="113"/>
  <c r="U207" i="113"/>
  <c r="T207" i="113"/>
  <c r="S207" i="113"/>
  <c r="R207" i="113"/>
  <c r="Q207" i="113"/>
  <c r="P207" i="113"/>
  <c r="O207" i="113"/>
  <c r="N207" i="113"/>
  <c r="M207" i="113"/>
  <c r="L207" i="113"/>
  <c r="K207" i="113"/>
  <c r="J207" i="113"/>
  <c r="I207" i="113"/>
  <c r="H207" i="113"/>
  <c r="G207" i="113"/>
  <c r="F207" i="113"/>
  <c r="F205" i="113" s="1"/>
  <c r="F204" i="113" s="1"/>
  <c r="F203" i="113" s="1"/>
  <c r="E207" i="113"/>
  <c r="D207" i="113"/>
  <c r="C207" i="113"/>
  <c r="B207" i="113"/>
  <c r="W206" i="113"/>
  <c r="V206" i="113"/>
  <c r="U206" i="113"/>
  <c r="T206" i="113"/>
  <c r="S206" i="113"/>
  <c r="S205" i="113" s="1"/>
  <c r="R206" i="113"/>
  <c r="Q206" i="113"/>
  <c r="P206" i="113"/>
  <c r="O206" i="113"/>
  <c r="N206" i="113"/>
  <c r="M206" i="113"/>
  <c r="M205" i="113" s="1"/>
  <c r="L206" i="113"/>
  <c r="L205" i="113" s="1"/>
  <c r="K206" i="113"/>
  <c r="K205" i="113" s="1"/>
  <c r="J206" i="113"/>
  <c r="I206" i="113"/>
  <c r="H206" i="113"/>
  <c r="H205" i="113" s="1"/>
  <c r="G206" i="113"/>
  <c r="F206" i="113"/>
  <c r="E206" i="113"/>
  <c r="E205" i="113" s="1"/>
  <c r="E204" i="113" s="1"/>
  <c r="E203" i="113" s="1"/>
  <c r="D206" i="113"/>
  <c r="C206" i="113"/>
  <c r="B206" i="113"/>
  <c r="Q205" i="113"/>
  <c r="Q204" i="113" s="1"/>
  <c r="Q203" i="113" s="1"/>
  <c r="J205" i="113"/>
  <c r="I205" i="113"/>
  <c r="B204" i="113"/>
  <c r="B203" i="113"/>
  <c r="B202" i="113"/>
  <c r="P275" i="112"/>
  <c r="P282" i="112" s="1"/>
  <c r="H275" i="112"/>
  <c r="W271" i="112"/>
  <c r="V271" i="112"/>
  <c r="U271" i="112"/>
  <c r="T271" i="112"/>
  <c r="S271" i="112"/>
  <c r="R271" i="112"/>
  <c r="Q271" i="112"/>
  <c r="P271" i="112"/>
  <c r="O271" i="112"/>
  <c r="N271" i="112"/>
  <c r="M271" i="112"/>
  <c r="L271" i="112"/>
  <c r="K271" i="112"/>
  <c r="J271" i="112"/>
  <c r="I271" i="112"/>
  <c r="H271" i="112"/>
  <c r="G271" i="112"/>
  <c r="F271" i="112"/>
  <c r="E271" i="112"/>
  <c r="D271" i="112"/>
  <c r="C271" i="112"/>
  <c r="B271" i="112"/>
  <c r="W270" i="112"/>
  <c r="V270" i="112"/>
  <c r="U270" i="112"/>
  <c r="T270" i="112"/>
  <c r="S270" i="112"/>
  <c r="R270" i="112"/>
  <c r="Q270" i="112"/>
  <c r="P270" i="112"/>
  <c r="O270" i="112"/>
  <c r="N270" i="112"/>
  <c r="M270" i="112"/>
  <c r="L270" i="112"/>
  <c r="K270" i="112"/>
  <c r="J270" i="112"/>
  <c r="I270" i="112"/>
  <c r="H270" i="112"/>
  <c r="G270" i="112"/>
  <c r="F270" i="112"/>
  <c r="E270" i="112"/>
  <c r="D270" i="112"/>
  <c r="C270" i="112"/>
  <c r="B270" i="112"/>
  <c r="W269" i="112"/>
  <c r="V269" i="112"/>
  <c r="U269" i="112"/>
  <c r="T269" i="112"/>
  <c r="S269" i="112"/>
  <c r="R269" i="112"/>
  <c r="Q269" i="112"/>
  <c r="P269" i="112"/>
  <c r="O269" i="112"/>
  <c r="N269" i="112"/>
  <c r="M269" i="112"/>
  <c r="L269" i="112"/>
  <c r="K269" i="112"/>
  <c r="J269" i="112"/>
  <c r="I269" i="112"/>
  <c r="H269" i="112"/>
  <c r="G269" i="112"/>
  <c r="F269" i="112"/>
  <c r="E269" i="112"/>
  <c r="D269" i="112"/>
  <c r="C269" i="112"/>
  <c r="B269" i="112"/>
  <c r="W268" i="112"/>
  <c r="V268" i="112"/>
  <c r="U268" i="112"/>
  <c r="T268" i="112"/>
  <c r="S268" i="112"/>
  <c r="R268" i="112"/>
  <c r="Q268" i="112"/>
  <c r="P268" i="112"/>
  <c r="O268" i="112"/>
  <c r="N268" i="112"/>
  <c r="M268" i="112"/>
  <c r="L268" i="112"/>
  <c r="K268" i="112"/>
  <c r="J268" i="112"/>
  <c r="I268" i="112"/>
  <c r="H268" i="112"/>
  <c r="G268" i="112"/>
  <c r="F268" i="112"/>
  <c r="E268" i="112"/>
  <c r="D268" i="112"/>
  <c r="C268" i="112"/>
  <c r="B268" i="112"/>
  <c r="W267" i="112"/>
  <c r="V267" i="112"/>
  <c r="U267" i="112"/>
  <c r="T267" i="112"/>
  <c r="S267" i="112"/>
  <c r="R267" i="112"/>
  <c r="Q267" i="112"/>
  <c r="P267" i="112"/>
  <c r="O267" i="112"/>
  <c r="N267" i="112"/>
  <c r="M267" i="112"/>
  <c r="L267" i="112"/>
  <c r="K267" i="112"/>
  <c r="J267" i="112"/>
  <c r="I267" i="112"/>
  <c r="H267" i="112"/>
  <c r="G267" i="112"/>
  <c r="F267" i="112"/>
  <c r="E267" i="112"/>
  <c r="D267" i="112"/>
  <c r="C267" i="112"/>
  <c r="B267" i="112"/>
  <c r="W266" i="112"/>
  <c r="V266" i="112"/>
  <c r="U266" i="112"/>
  <c r="T266" i="112"/>
  <c r="S266" i="112"/>
  <c r="R266" i="112"/>
  <c r="Q266" i="112"/>
  <c r="P266" i="112"/>
  <c r="O266" i="112"/>
  <c r="N266" i="112"/>
  <c r="M266" i="112"/>
  <c r="L266" i="112"/>
  <c r="K266" i="112"/>
  <c r="J266" i="112"/>
  <c r="I266" i="112"/>
  <c r="H266" i="112"/>
  <c r="G266" i="112"/>
  <c r="F266" i="112"/>
  <c r="E266" i="112"/>
  <c r="D266" i="112"/>
  <c r="C266" i="112"/>
  <c r="B266" i="112"/>
  <c r="W265" i="112"/>
  <c r="V265" i="112"/>
  <c r="U265" i="112"/>
  <c r="T265" i="112"/>
  <c r="S265" i="112"/>
  <c r="R265" i="112"/>
  <c r="Q265" i="112"/>
  <c r="P265" i="112"/>
  <c r="O265" i="112"/>
  <c r="N265" i="112"/>
  <c r="M265" i="112"/>
  <c r="L265" i="112"/>
  <c r="K265" i="112"/>
  <c r="J265" i="112"/>
  <c r="I265" i="112"/>
  <c r="H265" i="112"/>
  <c r="G265" i="112"/>
  <c r="F265" i="112"/>
  <c r="E265" i="112"/>
  <c r="D265" i="112"/>
  <c r="C265" i="112"/>
  <c r="B265" i="112"/>
  <c r="W264" i="112"/>
  <c r="V264" i="112"/>
  <c r="U264" i="112"/>
  <c r="T264" i="112"/>
  <c r="S264" i="112"/>
  <c r="R264" i="112"/>
  <c r="Q264" i="112"/>
  <c r="P264" i="112"/>
  <c r="O264" i="112"/>
  <c r="N264" i="112"/>
  <c r="M264" i="112"/>
  <c r="L264" i="112"/>
  <c r="K264" i="112"/>
  <c r="J264" i="112"/>
  <c r="I264" i="112"/>
  <c r="H264" i="112"/>
  <c r="G264" i="112"/>
  <c r="F264" i="112"/>
  <c r="E264" i="112"/>
  <c r="D264" i="112"/>
  <c r="C264" i="112"/>
  <c r="B264" i="112"/>
  <c r="W263" i="112"/>
  <c r="V263" i="112"/>
  <c r="U263" i="112"/>
  <c r="T263" i="112"/>
  <c r="S263" i="112"/>
  <c r="R263" i="112"/>
  <c r="Q263" i="112"/>
  <c r="P263" i="112"/>
  <c r="O263" i="112"/>
  <c r="N263" i="112"/>
  <c r="M263" i="112"/>
  <c r="L263" i="112"/>
  <c r="K263" i="112"/>
  <c r="J263" i="112"/>
  <c r="I263" i="112"/>
  <c r="H263" i="112"/>
  <c r="G263" i="112"/>
  <c r="F263" i="112"/>
  <c r="E263" i="112"/>
  <c r="D263" i="112"/>
  <c r="C263" i="112"/>
  <c r="B263" i="112"/>
  <c r="W262" i="112"/>
  <c r="V262" i="112"/>
  <c r="U262" i="112"/>
  <c r="T262" i="112"/>
  <c r="S262" i="112"/>
  <c r="R262" i="112"/>
  <c r="Q262" i="112"/>
  <c r="P262" i="112"/>
  <c r="O262" i="112"/>
  <c r="N262" i="112"/>
  <c r="M262" i="112"/>
  <c r="L262" i="112"/>
  <c r="K262" i="112"/>
  <c r="J262" i="112"/>
  <c r="I262" i="112"/>
  <c r="H262" i="112"/>
  <c r="G262" i="112"/>
  <c r="F262" i="112"/>
  <c r="E262" i="112"/>
  <c r="D262" i="112"/>
  <c r="C262" i="112"/>
  <c r="B262" i="112"/>
  <c r="W261" i="112"/>
  <c r="V261" i="112"/>
  <c r="U261" i="112"/>
  <c r="T261" i="112"/>
  <c r="S261" i="112"/>
  <c r="R261" i="112"/>
  <c r="Q261" i="112"/>
  <c r="P261" i="112"/>
  <c r="O261" i="112"/>
  <c r="N261" i="112"/>
  <c r="M261" i="112"/>
  <c r="L261" i="112"/>
  <c r="K261" i="112"/>
  <c r="J261" i="112"/>
  <c r="I261" i="112"/>
  <c r="H261" i="112"/>
  <c r="G261" i="112"/>
  <c r="F261" i="112"/>
  <c r="E261" i="112"/>
  <c r="D261" i="112"/>
  <c r="C261" i="112"/>
  <c r="B261" i="112"/>
  <c r="W260" i="112"/>
  <c r="V260" i="112"/>
  <c r="U260" i="112"/>
  <c r="T260" i="112"/>
  <c r="S260" i="112"/>
  <c r="R260" i="112"/>
  <c r="Q260" i="112"/>
  <c r="P260" i="112"/>
  <c r="O260" i="112"/>
  <c r="N260" i="112"/>
  <c r="M260" i="112"/>
  <c r="L260" i="112"/>
  <c r="K260" i="112"/>
  <c r="J260" i="112"/>
  <c r="I260" i="112"/>
  <c r="H260" i="112"/>
  <c r="G260" i="112"/>
  <c r="F260" i="112"/>
  <c r="E260" i="112"/>
  <c r="D260" i="112"/>
  <c r="C260" i="112"/>
  <c r="B260" i="112"/>
  <c r="W259" i="112"/>
  <c r="V259" i="112"/>
  <c r="U259" i="112"/>
  <c r="T259" i="112"/>
  <c r="S259" i="112"/>
  <c r="R259" i="112"/>
  <c r="Q259" i="112"/>
  <c r="P259" i="112"/>
  <c r="O259" i="112"/>
  <c r="N259" i="112"/>
  <c r="M259" i="112"/>
  <c r="L259" i="112"/>
  <c r="K259" i="112"/>
  <c r="J259" i="112"/>
  <c r="I259" i="112"/>
  <c r="H259" i="112"/>
  <c r="G259" i="112"/>
  <c r="F259" i="112"/>
  <c r="E259" i="112"/>
  <c r="D259" i="112"/>
  <c r="C259" i="112"/>
  <c r="B259" i="112"/>
  <c r="W258" i="112"/>
  <c r="V258" i="112"/>
  <c r="U258" i="112"/>
  <c r="T258" i="112"/>
  <c r="S258" i="112"/>
  <c r="R258" i="112"/>
  <c r="Q258" i="112"/>
  <c r="P258" i="112"/>
  <c r="O258" i="112"/>
  <c r="N258" i="112"/>
  <c r="M258" i="112"/>
  <c r="L258" i="112"/>
  <c r="K258" i="112"/>
  <c r="J258" i="112"/>
  <c r="I258" i="112"/>
  <c r="H258" i="112"/>
  <c r="G258" i="112"/>
  <c r="F258" i="112"/>
  <c r="E258" i="112"/>
  <c r="D258" i="112"/>
  <c r="C258" i="112"/>
  <c r="B258" i="112"/>
  <c r="W257" i="112"/>
  <c r="V257" i="112"/>
  <c r="U257" i="112"/>
  <c r="T257" i="112"/>
  <c r="S257" i="112"/>
  <c r="R257" i="112"/>
  <c r="Q257" i="112"/>
  <c r="P257" i="112"/>
  <c r="O257" i="112"/>
  <c r="N257" i="112"/>
  <c r="M257" i="112"/>
  <c r="L257" i="112"/>
  <c r="K257" i="112"/>
  <c r="J257" i="112"/>
  <c r="I257" i="112"/>
  <c r="H257" i="112"/>
  <c r="G257" i="112"/>
  <c r="F257" i="112"/>
  <c r="E257" i="112"/>
  <c r="D257" i="112"/>
  <c r="C257" i="112"/>
  <c r="B257" i="112"/>
  <c r="W256" i="112"/>
  <c r="V256" i="112"/>
  <c r="U256" i="112"/>
  <c r="T256" i="112"/>
  <c r="S256" i="112"/>
  <c r="R256" i="112"/>
  <c r="Q256" i="112"/>
  <c r="P256" i="112"/>
  <c r="O256" i="112"/>
  <c r="N256" i="112"/>
  <c r="M256" i="112"/>
  <c r="L256" i="112"/>
  <c r="K256" i="112"/>
  <c r="J256" i="112"/>
  <c r="I256" i="112"/>
  <c r="H256" i="112"/>
  <c r="G256" i="112"/>
  <c r="F256" i="112"/>
  <c r="E256" i="112"/>
  <c r="D256" i="112"/>
  <c r="C256" i="112"/>
  <c r="B256" i="112"/>
  <c r="W255" i="112"/>
  <c r="V255" i="112"/>
  <c r="U255" i="112"/>
  <c r="T255" i="112"/>
  <c r="S255" i="112"/>
  <c r="R255" i="112"/>
  <c r="Q255" i="112"/>
  <c r="P255" i="112"/>
  <c r="O255" i="112"/>
  <c r="N255" i="112"/>
  <c r="M255" i="112"/>
  <c r="L255" i="112"/>
  <c r="K255" i="112"/>
  <c r="J255" i="112"/>
  <c r="I255" i="112"/>
  <c r="H255" i="112"/>
  <c r="G255" i="112"/>
  <c r="F255" i="112"/>
  <c r="E255" i="112"/>
  <c r="D255" i="112"/>
  <c r="C255" i="112"/>
  <c r="B255" i="112"/>
  <c r="W254" i="112"/>
  <c r="V254" i="112"/>
  <c r="U254" i="112"/>
  <c r="T254" i="112"/>
  <c r="S254" i="112"/>
  <c r="R254" i="112"/>
  <c r="Q254" i="112"/>
  <c r="P254" i="112"/>
  <c r="O254" i="112"/>
  <c r="N254" i="112"/>
  <c r="M254" i="112"/>
  <c r="L254" i="112"/>
  <c r="K254" i="112"/>
  <c r="J254" i="112"/>
  <c r="I254" i="112"/>
  <c r="H254" i="112"/>
  <c r="G254" i="112"/>
  <c r="F254" i="112"/>
  <c r="E254" i="112"/>
  <c r="D254" i="112"/>
  <c r="C254" i="112"/>
  <c r="B254" i="112"/>
  <c r="W253" i="112"/>
  <c r="V253" i="112"/>
  <c r="U253" i="112"/>
  <c r="T253" i="112"/>
  <c r="S253" i="112"/>
  <c r="R253" i="112"/>
  <c r="Q253" i="112"/>
  <c r="P253" i="112"/>
  <c r="O253" i="112"/>
  <c r="N253" i="112"/>
  <c r="M253" i="112"/>
  <c r="L253" i="112"/>
  <c r="K253" i="112"/>
  <c r="J253" i="112"/>
  <c r="I253" i="112"/>
  <c r="H253" i="112"/>
  <c r="G253" i="112"/>
  <c r="F253" i="112"/>
  <c r="E253" i="112"/>
  <c r="D253" i="112"/>
  <c r="C253" i="112"/>
  <c r="B253" i="112"/>
  <c r="W252" i="112"/>
  <c r="V252" i="112"/>
  <c r="U252" i="112"/>
  <c r="T252" i="112"/>
  <c r="S252" i="112"/>
  <c r="R252" i="112"/>
  <c r="Q252" i="112"/>
  <c r="P252" i="112"/>
  <c r="O252" i="112"/>
  <c r="N252" i="112"/>
  <c r="M252" i="112"/>
  <c r="L252" i="112"/>
  <c r="K252" i="112"/>
  <c r="J252" i="112"/>
  <c r="I252" i="112"/>
  <c r="H252" i="112"/>
  <c r="G252" i="112"/>
  <c r="F252" i="112"/>
  <c r="E252" i="112"/>
  <c r="D252" i="112"/>
  <c r="C252" i="112"/>
  <c r="B252" i="112"/>
  <c r="W251" i="112"/>
  <c r="V251" i="112"/>
  <c r="U251" i="112"/>
  <c r="T251" i="112"/>
  <c r="S251" i="112"/>
  <c r="R251" i="112"/>
  <c r="Q251" i="112"/>
  <c r="P251" i="112"/>
  <c r="O251" i="112"/>
  <c r="N251" i="112"/>
  <c r="M251" i="112"/>
  <c r="L251" i="112"/>
  <c r="K251" i="112"/>
  <c r="J251" i="112"/>
  <c r="I251" i="112"/>
  <c r="H251" i="112"/>
  <c r="G251" i="112"/>
  <c r="F251" i="112"/>
  <c r="E251" i="112"/>
  <c r="D251" i="112"/>
  <c r="C251" i="112"/>
  <c r="B251" i="112"/>
  <c r="W250" i="112"/>
  <c r="V250" i="112"/>
  <c r="U250" i="112"/>
  <c r="T250" i="112"/>
  <c r="S250" i="112"/>
  <c r="R250" i="112"/>
  <c r="Q250" i="112"/>
  <c r="P250" i="112"/>
  <c r="O250" i="112"/>
  <c r="N250" i="112"/>
  <c r="M250" i="112"/>
  <c r="L250" i="112"/>
  <c r="K250" i="112"/>
  <c r="J250" i="112"/>
  <c r="I250" i="112"/>
  <c r="H250" i="112"/>
  <c r="G250" i="112"/>
  <c r="F250" i="112"/>
  <c r="E250" i="112"/>
  <c r="D250" i="112"/>
  <c r="C250" i="112"/>
  <c r="B250" i="112"/>
  <c r="W249" i="112"/>
  <c r="W248" i="112" s="1"/>
  <c r="W276" i="112" s="1"/>
  <c r="V249" i="112"/>
  <c r="V248" i="112" s="1"/>
  <c r="V276" i="112" s="1"/>
  <c r="V283" i="112" s="1"/>
  <c r="U249" i="112"/>
  <c r="T249" i="112"/>
  <c r="T248" i="112" s="1"/>
  <c r="T276" i="112" s="1"/>
  <c r="T283" i="112" s="1"/>
  <c r="S249" i="112"/>
  <c r="S248" i="112" s="1"/>
  <c r="S276" i="112" s="1"/>
  <c r="S283" i="112" s="1"/>
  <c r="R249" i="112"/>
  <c r="Q249" i="112"/>
  <c r="P249" i="112"/>
  <c r="P248" i="112" s="1"/>
  <c r="P276" i="112" s="1"/>
  <c r="P283" i="112" s="1"/>
  <c r="O249" i="112"/>
  <c r="O248" i="112" s="1"/>
  <c r="O276" i="112" s="1"/>
  <c r="N249" i="112"/>
  <c r="N248" i="112" s="1"/>
  <c r="N276" i="112" s="1"/>
  <c r="N283" i="112" s="1"/>
  <c r="M249" i="112"/>
  <c r="L249" i="112"/>
  <c r="L248" i="112" s="1"/>
  <c r="L276" i="112" s="1"/>
  <c r="L283" i="112" s="1"/>
  <c r="K249" i="112"/>
  <c r="K248" i="112" s="1"/>
  <c r="K276" i="112" s="1"/>
  <c r="K283" i="112" s="1"/>
  <c r="J249" i="112"/>
  <c r="I249" i="112"/>
  <c r="H249" i="112"/>
  <c r="H248" i="112" s="1"/>
  <c r="H276" i="112" s="1"/>
  <c r="G249" i="112"/>
  <c r="F249" i="112"/>
  <c r="E249" i="112"/>
  <c r="D249" i="112"/>
  <c r="C249" i="112"/>
  <c r="B249" i="112"/>
  <c r="U248" i="112"/>
  <c r="U276" i="112" s="1"/>
  <c r="U283" i="112" s="1"/>
  <c r="R248" i="112"/>
  <c r="R276" i="112" s="1"/>
  <c r="R283" i="112" s="1"/>
  <c r="Q248" i="112"/>
  <c r="Q276" i="112" s="1"/>
  <c r="Q283" i="112" s="1"/>
  <c r="M248" i="112"/>
  <c r="M276" i="112" s="1"/>
  <c r="M283" i="112" s="1"/>
  <c r="J248" i="112"/>
  <c r="J276" i="112" s="1"/>
  <c r="J283" i="112" s="1"/>
  <c r="I248" i="112"/>
  <c r="I276" i="112" s="1"/>
  <c r="G248" i="112"/>
  <c r="F248" i="112"/>
  <c r="E248" i="112"/>
  <c r="W247" i="112"/>
  <c r="V247" i="112"/>
  <c r="U247" i="112"/>
  <c r="T247" i="112"/>
  <c r="S247" i="112"/>
  <c r="R247" i="112"/>
  <c r="Q247" i="112"/>
  <c r="P247" i="112"/>
  <c r="O247" i="112"/>
  <c r="N247" i="112"/>
  <c r="M247" i="112"/>
  <c r="L247" i="112"/>
  <c r="K247" i="112"/>
  <c r="J247" i="112"/>
  <c r="I247" i="112"/>
  <c r="H247" i="112"/>
  <c r="G247" i="112"/>
  <c r="F247" i="112"/>
  <c r="E247" i="112"/>
  <c r="D247" i="112"/>
  <c r="C247" i="112"/>
  <c r="B247" i="112"/>
  <c r="W246" i="112"/>
  <c r="V246" i="112"/>
  <c r="U246" i="112"/>
  <c r="T246" i="112"/>
  <c r="S246" i="112"/>
  <c r="R246" i="112"/>
  <c r="Q246" i="112"/>
  <c r="P246" i="112"/>
  <c r="O246" i="112"/>
  <c r="N246" i="112"/>
  <c r="M246" i="112"/>
  <c r="L246" i="112"/>
  <c r="K246" i="112"/>
  <c r="J246" i="112"/>
  <c r="I246" i="112"/>
  <c r="H246" i="112"/>
  <c r="G246" i="112"/>
  <c r="F246" i="112"/>
  <c r="E246" i="112"/>
  <c r="D246" i="112"/>
  <c r="C246" i="112"/>
  <c r="B246" i="112"/>
  <c r="W245" i="112"/>
  <c r="V245" i="112"/>
  <c r="U245" i="112"/>
  <c r="T245" i="112"/>
  <c r="S245" i="112"/>
  <c r="R245" i="112"/>
  <c r="Q245" i="112"/>
  <c r="P245" i="112"/>
  <c r="O245" i="112"/>
  <c r="N245" i="112"/>
  <c r="M245" i="112"/>
  <c r="L245" i="112"/>
  <c r="K245" i="112"/>
  <c r="J245" i="112"/>
  <c r="I245" i="112"/>
  <c r="H245" i="112"/>
  <c r="G245" i="112"/>
  <c r="F245" i="112"/>
  <c r="E245" i="112"/>
  <c r="D245" i="112"/>
  <c r="C245" i="112"/>
  <c r="B245" i="112"/>
  <c r="W244" i="112"/>
  <c r="V244" i="112"/>
  <c r="U244" i="112"/>
  <c r="T244" i="112"/>
  <c r="S244" i="112"/>
  <c r="R244" i="112"/>
  <c r="Q244" i="112"/>
  <c r="P244" i="112"/>
  <c r="O244" i="112"/>
  <c r="N244" i="112"/>
  <c r="M244" i="112"/>
  <c r="L244" i="112"/>
  <c r="K244" i="112"/>
  <c r="J244" i="112"/>
  <c r="I244" i="112"/>
  <c r="H244" i="112"/>
  <c r="G244" i="112"/>
  <c r="F244" i="112"/>
  <c r="E244" i="112"/>
  <c r="D244" i="112"/>
  <c r="C244" i="112"/>
  <c r="B244" i="112"/>
  <c r="W243" i="112"/>
  <c r="V243" i="112"/>
  <c r="U243" i="112"/>
  <c r="T243" i="112"/>
  <c r="S243" i="112"/>
  <c r="R243" i="112"/>
  <c r="Q243" i="112"/>
  <c r="P243" i="112"/>
  <c r="O243" i="112"/>
  <c r="N243" i="112"/>
  <c r="M243" i="112"/>
  <c r="L243" i="112"/>
  <c r="K243" i="112"/>
  <c r="J243" i="112"/>
  <c r="I243" i="112"/>
  <c r="H243" i="112"/>
  <c r="G243" i="112"/>
  <c r="F243" i="112"/>
  <c r="E243" i="112"/>
  <c r="D243" i="112"/>
  <c r="C243" i="112"/>
  <c r="B243" i="112"/>
  <c r="W242" i="112"/>
  <c r="V242" i="112"/>
  <c r="U242" i="112"/>
  <c r="T242" i="112"/>
  <c r="S242" i="112"/>
  <c r="R242" i="112"/>
  <c r="Q242" i="112"/>
  <c r="P242" i="112"/>
  <c r="O242" i="112"/>
  <c r="N242" i="112"/>
  <c r="M242" i="112"/>
  <c r="L242" i="112"/>
  <c r="K242" i="112"/>
  <c r="J242" i="112"/>
  <c r="I242" i="112"/>
  <c r="H242" i="112"/>
  <c r="G242" i="112"/>
  <c r="F242" i="112"/>
  <c r="E242" i="112"/>
  <c r="D242" i="112"/>
  <c r="C242" i="112"/>
  <c r="B242" i="112"/>
  <c r="W241" i="112"/>
  <c r="V241" i="112"/>
  <c r="U241" i="112"/>
  <c r="T241" i="112"/>
  <c r="S241" i="112"/>
  <c r="R241" i="112"/>
  <c r="Q241" i="112"/>
  <c r="P241" i="112"/>
  <c r="O241" i="112"/>
  <c r="N241" i="112"/>
  <c r="M241" i="112"/>
  <c r="L241" i="112"/>
  <c r="K241" i="112"/>
  <c r="J241" i="112"/>
  <c r="I241" i="112"/>
  <c r="H241" i="112"/>
  <c r="G241" i="112"/>
  <c r="F241" i="112"/>
  <c r="E241" i="112"/>
  <c r="D241" i="112"/>
  <c r="C241" i="112"/>
  <c r="B241" i="112"/>
  <c r="W240" i="112"/>
  <c r="V240" i="112"/>
  <c r="U240" i="112"/>
  <c r="T240" i="112"/>
  <c r="S240" i="112"/>
  <c r="R240" i="112"/>
  <c r="Q240" i="112"/>
  <c r="P240" i="112"/>
  <c r="O240" i="112"/>
  <c r="N240" i="112"/>
  <c r="M240" i="112"/>
  <c r="L240" i="112"/>
  <c r="K240" i="112"/>
  <c r="J240" i="112"/>
  <c r="I240" i="112"/>
  <c r="H240" i="112"/>
  <c r="G240" i="112"/>
  <c r="F240" i="112"/>
  <c r="E240" i="112"/>
  <c r="D240" i="112"/>
  <c r="C240" i="112"/>
  <c r="B240" i="112"/>
  <c r="W239" i="112"/>
  <c r="V239" i="112"/>
  <c r="U239" i="112"/>
  <c r="T239" i="112"/>
  <c r="S239" i="112"/>
  <c r="R239" i="112"/>
  <c r="Q239" i="112"/>
  <c r="P239" i="112"/>
  <c r="O239" i="112"/>
  <c r="N239" i="112"/>
  <c r="M239" i="112"/>
  <c r="L239" i="112"/>
  <c r="K239" i="112"/>
  <c r="J239" i="112"/>
  <c r="I239" i="112"/>
  <c r="H239" i="112"/>
  <c r="G239" i="112"/>
  <c r="F239" i="112"/>
  <c r="E239" i="112"/>
  <c r="D239" i="112"/>
  <c r="C239" i="112"/>
  <c r="B239" i="112"/>
  <c r="W238" i="112"/>
  <c r="V238" i="112"/>
  <c r="U238" i="112"/>
  <c r="T238" i="112"/>
  <c r="S238" i="112"/>
  <c r="R238" i="112"/>
  <c r="Q238" i="112"/>
  <c r="P238" i="112"/>
  <c r="O238" i="112"/>
  <c r="N238" i="112"/>
  <c r="M238" i="112"/>
  <c r="L238" i="112"/>
  <c r="K238" i="112"/>
  <c r="J238" i="112"/>
  <c r="I238" i="112"/>
  <c r="H238" i="112"/>
  <c r="G238" i="112"/>
  <c r="F238" i="112"/>
  <c r="E238" i="112"/>
  <c r="D238" i="112"/>
  <c r="C238" i="112"/>
  <c r="B238" i="112"/>
  <c r="W237" i="112"/>
  <c r="V237" i="112"/>
  <c r="U237" i="112"/>
  <c r="T237" i="112"/>
  <c r="S237" i="112"/>
  <c r="R237" i="112"/>
  <c r="Q237" i="112"/>
  <c r="P237" i="112"/>
  <c r="O237" i="112"/>
  <c r="N237" i="112"/>
  <c r="M237" i="112"/>
  <c r="L237" i="112"/>
  <c r="K237" i="112"/>
  <c r="J237" i="112"/>
  <c r="I237" i="112"/>
  <c r="H237" i="112"/>
  <c r="G237" i="112"/>
  <c r="F237" i="112"/>
  <c r="E237" i="112"/>
  <c r="D237" i="112"/>
  <c r="C237" i="112"/>
  <c r="B237" i="112"/>
  <c r="W236" i="112"/>
  <c r="V236" i="112"/>
  <c r="U236" i="112"/>
  <c r="T236" i="112"/>
  <c r="S236" i="112"/>
  <c r="R236" i="112"/>
  <c r="Q236" i="112"/>
  <c r="P236" i="112"/>
  <c r="O236" i="112"/>
  <c r="N236" i="112"/>
  <c r="M236" i="112"/>
  <c r="L236" i="112"/>
  <c r="K236" i="112"/>
  <c r="J236" i="112"/>
  <c r="I236" i="112"/>
  <c r="H236" i="112"/>
  <c r="G236" i="112"/>
  <c r="F236" i="112"/>
  <c r="E236" i="112"/>
  <c r="D236" i="112"/>
  <c r="C236" i="112"/>
  <c r="B236" i="112"/>
  <c r="W235" i="112"/>
  <c r="V235" i="112"/>
  <c r="U235" i="112"/>
  <c r="T235" i="112"/>
  <c r="S235" i="112"/>
  <c r="R235" i="112"/>
  <c r="Q235" i="112"/>
  <c r="P235" i="112"/>
  <c r="O235" i="112"/>
  <c r="N235" i="112"/>
  <c r="M235" i="112"/>
  <c r="L235" i="112"/>
  <c r="K235" i="112"/>
  <c r="J235" i="112"/>
  <c r="I235" i="112"/>
  <c r="H235" i="112"/>
  <c r="G235" i="112"/>
  <c r="F235" i="112"/>
  <c r="E235" i="112"/>
  <c r="D235" i="112"/>
  <c r="C235" i="112"/>
  <c r="B235" i="112"/>
  <c r="W234" i="112"/>
  <c r="V234" i="112"/>
  <c r="U234" i="112"/>
  <c r="T234" i="112"/>
  <c r="S234" i="112"/>
  <c r="R234" i="112"/>
  <c r="Q234" i="112"/>
  <c r="P234" i="112"/>
  <c r="O234" i="112"/>
  <c r="N234" i="112"/>
  <c r="M234" i="112"/>
  <c r="L234" i="112"/>
  <c r="K234" i="112"/>
  <c r="J234" i="112"/>
  <c r="I234" i="112"/>
  <c r="H234" i="112"/>
  <c r="G234" i="112"/>
  <c r="F234" i="112"/>
  <c r="E234" i="112"/>
  <c r="D234" i="112"/>
  <c r="C234" i="112"/>
  <c r="B234" i="112"/>
  <c r="W233" i="112"/>
  <c r="V233" i="112"/>
  <c r="U233" i="112"/>
  <c r="T233" i="112"/>
  <c r="S233" i="112"/>
  <c r="R233" i="112"/>
  <c r="Q233" i="112"/>
  <c r="P233" i="112"/>
  <c r="O233" i="112"/>
  <c r="N233" i="112"/>
  <c r="M233" i="112"/>
  <c r="L233" i="112"/>
  <c r="K233" i="112"/>
  <c r="J233" i="112"/>
  <c r="I233" i="112"/>
  <c r="H233" i="112"/>
  <c r="G233" i="112"/>
  <c r="F233" i="112"/>
  <c r="E233" i="112"/>
  <c r="D233" i="112"/>
  <c r="C233" i="112"/>
  <c r="B233" i="112"/>
  <c r="W232" i="112"/>
  <c r="V232" i="112"/>
  <c r="U232" i="112"/>
  <c r="T232" i="112"/>
  <c r="S232" i="112"/>
  <c r="R232" i="112"/>
  <c r="Q232" i="112"/>
  <c r="P232" i="112"/>
  <c r="O232" i="112"/>
  <c r="N232" i="112"/>
  <c r="M232" i="112"/>
  <c r="L232" i="112"/>
  <c r="K232" i="112"/>
  <c r="J232" i="112"/>
  <c r="I232" i="112"/>
  <c r="H232" i="112"/>
  <c r="G232" i="112"/>
  <c r="F232" i="112"/>
  <c r="E232" i="112"/>
  <c r="D232" i="112"/>
  <c r="C232" i="112"/>
  <c r="B232" i="112"/>
  <c r="W231" i="112"/>
  <c r="V231" i="112"/>
  <c r="U231" i="112"/>
  <c r="T231" i="112"/>
  <c r="S231" i="112"/>
  <c r="R231" i="112"/>
  <c r="Q231" i="112"/>
  <c r="P231" i="112"/>
  <c r="O231" i="112"/>
  <c r="N231" i="112"/>
  <c r="M231" i="112"/>
  <c r="L231" i="112"/>
  <c r="K231" i="112"/>
  <c r="J231" i="112"/>
  <c r="I231" i="112"/>
  <c r="H231" i="112"/>
  <c r="G231" i="112"/>
  <c r="F231" i="112"/>
  <c r="E231" i="112"/>
  <c r="D231" i="112"/>
  <c r="C231" i="112"/>
  <c r="B231" i="112"/>
  <c r="W230" i="112"/>
  <c r="V230" i="112"/>
  <c r="U230" i="112"/>
  <c r="T230" i="112"/>
  <c r="S230" i="112"/>
  <c r="R230" i="112"/>
  <c r="Q230" i="112"/>
  <c r="P230" i="112"/>
  <c r="O230" i="112"/>
  <c r="N230" i="112"/>
  <c r="M230" i="112"/>
  <c r="L230" i="112"/>
  <c r="K230" i="112"/>
  <c r="J230" i="112"/>
  <c r="I230" i="112"/>
  <c r="H230" i="112"/>
  <c r="G230" i="112"/>
  <c r="F230" i="112"/>
  <c r="E230" i="112"/>
  <c r="D230" i="112"/>
  <c r="C230" i="112"/>
  <c r="B230" i="112"/>
  <c r="W229" i="112"/>
  <c r="V229" i="112"/>
  <c r="U229" i="112"/>
  <c r="T229" i="112"/>
  <c r="S229" i="112"/>
  <c r="R229" i="112"/>
  <c r="Q229" i="112"/>
  <c r="P229" i="112"/>
  <c r="O229" i="112"/>
  <c r="N229" i="112"/>
  <c r="M229" i="112"/>
  <c r="L229" i="112"/>
  <c r="K229" i="112"/>
  <c r="J229" i="112"/>
  <c r="I229" i="112"/>
  <c r="I227" i="112" s="1"/>
  <c r="I275" i="112" s="1"/>
  <c r="H229" i="112"/>
  <c r="G229" i="112"/>
  <c r="F229" i="112"/>
  <c r="E229" i="112"/>
  <c r="D229" i="112"/>
  <c r="C229" i="112"/>
  <c r="B229" i="112"/>
  <c r="W228" i="112"/>
  <c r="W227" i="112" s="1"/>
  <c r="W275" i="112" s="1"/>
  <c r="V228" i="112"/>
  <c r="V227" i="112" s="1"/>
  <c r="V275" i="112" s="1"/>
  <c r="V282" i="112" s="1"/>
  <c r="U228" i="112"/>
  <c r="T228" i="112"/>
  <c r="S228" i="112"/>
  <c r="S227" i="112" s="1"/>
  <c r="S275" i="112" s="1"/>
  <c r="S282" i="112" s="1"/>
  <c r="R228" i="112"/>
  <c r="R227" i="112" s="1"/>
  <c r="R275" i="112" s="1"/>
  <c r="R282" i="112" s="1"/>
  <c r="Q228" i="112"/>
  <c r="Q227" i="112" s="1"/>
  <c r="Q275" i="112" s="1"/>
  <c r="Q282" i="112" s="1"/>
  <c r="P228" i="112"/>
  <c r="O228" i="112"/>
  <c r="O227" i="112" s="1"/>
  <c r="O275" i="112" s="1"/>
  <c r="N228" i="112"/>
  <c r="N227" i="112" s="1"/>
  <c r="N275" i="112" s="1"/>
  <c r="N282" i="112" s="1"/>
  <c r="M228" i="112"/>
  <c r="L228" i="112"/>
  <c r="K228" i="112"/>
  <c r="K227" i="112" s="1"/>
  <c r="K275" i="112" s="1"/>
  <c r="K282" i="112" s="1"/>
  <c r="J228" i="112"/>
  <c r="J227" i="112" s="1"/>
  <c r="J275" i="112" s="1"/>
  <c r="J282" i="112" s="1"/>
  <c r="I228" i="112"/>
  <c r="H228" i="112"/>
  <c r="G228" i="112"/>
  <c r="F228" i="112"/>
  <c r="E228" i="112"/>
  <c r="D228" i="112"/>
  <c r="C228" i="112"/>
  <c r="B228" i="112"/>
  <c r="U227" i="112"/>
  <c r="U275" i="112" s="1"/>
  <c r="U282" i="112" s="1"/>
  <c r="T227" i="112"/>
  <c r="T275" i="112" s="1"/>
  <c r="T282" i="112" s="1"/>
  <c r="P227" i="112"/>
  <c r="M227" i="112"/>
  <c r="M275" i="112" s="1"/>
  <c r="M282" i="112" s="1"/>
  <c r="L227" i="112"/>
  <c r="L275" i="112" s="1"/>
  <c r="L282" i="112" s="1"/>
  <c r="H227" i="112"/>
  <c r="G227" i="112"/>
  <c r="F227" i="112"/>
  <c r="E227" i="112"/>
  <c r="D227" i="112"/>
  <c r="W226" i="112"/>
  <c r="V226" i="112"/>
  <c r="U226" i="112"/>
  <c r="T226" i="112"/>
  <c r="S226" i="112"/>
  <c r="R226" i="112"/>
  <c r="Q226" i="112"/>
  <c r="P226" i="112"/>
  <c r="O226" i="112"/>
  <c r="N226" i="112"/>
  <c r="M226" i="112"/>
  <c r="L226" i="112"/>
  <c r="K226" i="112"/>
  <c r="J226" i="112"/>
  <c r="I226" i="112"/>
  <c r="H226" i="112"/>
  <c r="G226" i="112"/>
  <c r="F226" i="112"/>
  <c r="E226" i="112"/>
  <c r="D226" i="112"/>
  <c r="C226" i="112"/>
  <c r="B226" i="112"/>
  <c r="U225" i="112"/>
  <c r="T225" i="112"/>
  <c r="S225" i="112"/>
  <c r="Q225" i="112"/>
  <c r="M225" i="112"/>
  <c r="L225" i="112"/>
  <c r="K225" i="112"/>
  <c r="J225" i="112"/>
  <c r="I225" i="112"/>
  <c r="H225" i="112"/>
  <c r="G225" i="112"/>
  <c r="F225" i="112"/>
  <c r="E225" i="112"/>
  <c r="D225" i="112"/>
  <c r="C225" i="112"/>
  <c r="B225" i="112"/>
  <c r="W224" i="112"/>
  <c r="V224" i="112"/>
  <c r="U224" i="112"/>
  <c r="T224" i="112"/>
  <c r="S224" i="112"/>
  <c r="R224" i="112"/>
  <c r="Q224" i="112"/>
  <c r="P224" i="112"/>
  <c r="O224" i="112"/>
  <c r="N224" i="112"/>
  <c r="M224" i="112"/>
  <c r="L224" i="112"/>
  <c r="K224" i="112"/>
  <c r="J224" i="112"/>
  <c r="I224" i="112"/>
  <c r="H224" i="112"/>
  <c r="G224" i="112"/>
  <c r="F224" i="112"/>
  <c r="E224" i="112"/>
  <c r="D224" i="112"/>
  <c r="C224" i="112"/>
  <c r="B224" i="112"/>
  <c r="W223" i="112"/>
  <c r="V223" i="112"/>
  <c r="U223" i="112"/>
  <c r="T223" i="112"/>
  <c r="S223" i="112"/>
  <c r="R223" i="112"/>
  <c r="Q223" i="112"/>
  <c r="P223" i="112"/>
  <c r="O223" i="112"/>
  <c r="N223" i="112"/>
  <c r="M223" i="112"/>
  <c r="L223" i="112"/>
  <c r="K223" i="112"/>
  <c r="J223" i="112"/>
  <c r="I223" i="112"/>
  <c r="H223" i="112"/>
  <c r="G223" i="112"/>
  <c r="F223" i="112"/>
  <c r="E223" i="112"/>
  <c r="D223" i="112"/>
  <c r="C223" i="112"/>
  <c r="B223" i="112"/>
  <c r="W222" i="112"/>
  <c r="V222" i="112"/>
  <c r="U222" i="112"/>
  <c r="T222" i="112"/>
  <c r="S222" i="112"/>
  <c r="R222" i="112"/>
  <c r="Q222" i="112"/>
  <c r="P222" i="112"/>
  <c r="O222" i="112"/>
  <c r="N222" i="112"/>
  <c r="M222" i="112"/>
  <c r="L222" i="112"/>
  <c r="K222" i="112"/>
  <c r="J222" i="112"/>
  <c r="I222" i="112"/>
  <c r="H222" i="112"/>
  <c r="G222" i="112"/>
  <c r="F222" i="112"/>
  <c r="E222" i="112"/>
  <c r="D222" i="112"/>
  <c r="C222" i="112"/>
  <c r="B222" i="112"/>
  <c r="W221" i="112"/>
  <c r="V221" i="112"/>
  <c r="U221" i="112"/>
  <c r="T221" i="112"/>
  <c r="S221" i="112"/>
  <c r="R221" i="112"/>
  <c r="Q221" i="112"/>
  <c r="P221" i="112"/>
  <c r="O221" i="112"/>
  <c r="N221" i="112"/>
  <c r="M221" i="112"/>
  <c r="L221" i="112"/>
  <c r="K221" i="112"/>
  <c r="J221" i="112"/>
  <c r="I221" i="112"/>
  <c r="H221" i="112"/>
  <c r="G221" i="112"/>
  <c r="F221" i="112"/>
  <c r="E221" i="112"/>
  <c r="D221" i="112"/>
  <c r="C221" i="112"/>
  <c r="B221" i="112"/>
  <c r="W220" i="112"/>
  <c r="V220" i="112"/>
  <c r="U220" i="112"/>
  <c r="T220" i="112"/>
  <c r="S220" i="112"/>
  <c r="R220" i="112"/>
  <c r="Q220" i="112"/>
  <c r="P220" i="112"/>
  <c r="O220" i="112"/>
  <c r="N220" i="112"/>
  <c r="M220" i="112"/>
  <c r="L220" i="112"/>
  <c r="K220" i="112"/>
  <c r="J220" i="112"/>
  <c r="I220" i="112"/>
  <c r="H220" i="112"/>
  <c r="G220" i="112"/>
  <c r="F220" i="112"/>
  <c r="E220" i="112"/>
  <c r="D220" i="112"/>
  <c r="C220" i="112"/>
  <c r="B220" i="112"/>
  <c r="W219" i="112"/>
  <c r="V219" i="112"/>
  <c r="U219" i="112"/>
  <c r="T219" i="112"/>
  <c r="S219" i="112"/>
  <c r="R219" i="112"/>
  <c r="Q219" i="112"/>
  <c r="P219" i="112"/>
  <c r="O219" i="112"/>
  <c r="N219" i="112"/>
  <c r="M219" i="112"/>
  <c r="L219" i="112"/>
  <c r="K219" i="112"/>
  <c r="J219" i="112"/>
  <c r="I219" i="112"/>
  <c r="H219" i="112"/>
  <c r="G219" i="112"/>
  <c r="F219" i="112"/>
  <c r="E219" i="112"/>
  <c r="D219" i="112"/>
  <c r="C219" i="112"/>
  <c r="B219" i="112"/>
  <c r="W218" i="112"/>
  <c r="V218" i="112"/>
  <c r="U218" i="112"/>
  <c r="T218" i="112"/>
  <c r="S218" i="112"/>
  <c r="R218" i="112"/>
  <c r="Q218" i="112"/>
  <c r="P218" i="112"/>
  <c r="O218" i="112"/>
  <c r="N218" i="112"/>
  <c r="M218" i="112"/>
  <c r="L218" i="112"/>
  <c r="K218" i="112"/>
  <c r="J218" i="112"/>
  <c r="I218" i="112"/>
  <c r="H218" i="112"/>
  <c r="G218" i="112"/>
  <c r="F218" i="112"/>
  <c r="E218" i="112"/>
  <c r="D218" i="112"/>
  <c r="C218" i="112"/>
  <c r="B218" i="112"/>
  <c r="W217" i="112"/>
  <c r="V217" i="112"/>
  <c r="U217" i="112"/>
  <c r="T217" i="112"/>
  <c r="S217" i="112"/>
  <c r="R217" i="112"/>
  <c r="Q217" i="112"/>
  <c r="P217" i="112"/>
  <c r="O217" i="112"/>
  <c r="N217" i="112"/>
  <c r="M217" i="112"/>
  <c r="L217" i="112"/>
  <c r="K217" i="112"/>
  <c r="J217" i="112"/>
  <c r="I217" i="112"/>
  <c r="H217" i="112"/>
  <c r="G217" i="112"/>
  <c r="F217" i="112"/>
  <c r="E217" i="112"/>
  <c r="D217" i="112"/>
  <c r="C217" i="112"/>
  <c r="B217" i="112"/>
  <c r="W216" i="112"/>
  <c r="V216" i="112"/>
  <c r="U216" i="112"/>
  <c r="T216" i="112"/>
  <c r="S216" i="112"/>
  <c r="R216" i="112"/>
  <c r="Q216" i="112"/>
  <c r="P216" i="112"/>
  <c r="O216" i="112"/>
  <c r="N216" i="112"/>
  <c r="M216" i="112"/>
  <c r="L216" i="112"/>
  <c r="K216" i="112"/>
  <c r="J216" i="112"/>
  <c r="I216" i="112"/>
  <c r="H216" i="112"/>
  <c r="G216" i="112"/>
  <c r="F216" i="112"/>
  <c r="E216" i="112"/>
  <c r="D216" i="112"/>
  <c r="C216" i="112"/>
  <c r="B216" i="112"/>
  <c r="W215" i="112"/>
  <c r="V215" i="112"/>
  <c r="U215" i="112"/>
  <c r="T215" i="112"/>
  <c r="S215" i="112"/>
  <c r="R215" i="112"/>
  <c r="Q215" i="112"/>
  <c r="P215" i="112"/>
  <c r="O215" i="112"/>
  <c r="N215" i="112"/>
  <c r="M215" i="112"/>
  <c r="L215" i="112"/>
  <c r="K215" i="112"/>
  <c r="J215" i="112"/>
  <c r="I215" i="112"/>
  <c r="H215" i="112"/>
  <c r="G215" i="112"/>
  <c r="F215" i="112"/>
  <c r="E215" i="112"/>
  <c r="D215" i="112"/>
  <c r="C215" i="112"/>
  <c r="B215" i="112"/>
  <c r="W214" i="112"/>
  <c r="V214" i="112"/>
  <c r="U214" i="112"/>
  <c r="T214" i="112"/>
  <c r="S214" i="112"/>
  <c r="R214" i="112"/>
  <c r="Q214" i="112"/>
  <c r="P214" i="112"/>
  <c r="O214" i="112"/>
  <c r="N214" i="112"/>
  <c r="M214" i="112"/>
  <c r="L214" i="112"/>
  <c r="K214" i="112"/>
  <c r="J214" i="112"/>
  <c r="I214" i="112"/>
  <c r="H214" i="112"/>
  <c r="G214" i="112"/>
  <c r="F214" i="112"/>
  <c r="E214" i="112"/>
  <c r="D214" i="112"/>
  <c r="C214" i="112"/>
  <c r="B214" i="112"/>
  <c r="W213" i="112"/>
  <c r="V213" i="112"/>
  <c r="U213" i="112"/>
  <c r="T213" i="112"/>
  <c r="S213" i="112"/>
  <c r="R213" i="112"/>
  <c r="Q213" i="112"/>
  <c r="P213" i="112"/>
  <c r="O213" i="112"/>
  <c r="N213" i="112"/>
  <c r="M213" i="112"/>
  <c r="L213" i="112"/>
  <c r="K213" i="112"/>
  <c r="J213" i="112"/>
  <c r="I213" i="112"/>
  <c r="H213" i="112"/>
  <c r="G213" i="112"/>
  <c r="F213" i="112"/>
  <c r="E213" i="112"/>
  <c r="D213" i="112"/>
  <c r="C213" i="112"/>
  <c r="B213" i="112"/>
  <c r="W212" i="112"/>
  <c r="V212" i="112"/>
  <c r="U212" i="112"/>
  <c r="T212" i="112"/>
  <c r="S212" i="112"/>
  <c r="R212" i="112"/>
  <c r="Q212" i="112"/>
  <c r="P212" i="112"/>
  <c r="O212" i="112"/>
  <c r="N212" i="112"/>
  <c r="M212" i="112"/>
  <c r="L212" i="112"/>
  <c r="K212" i="112"/>
  <c r="J212" i="112"/>
  <c r="I212" i="112"/>
  <c r="H212" i="112"/>
  <c r="G212" i="112"/>
  <c r="F212" i="112"/>
  <c r="E212" i="112"/>
  <c r="D212" i="112"/>
  <c r="C212" i="112"/>
  <c r="B212" i="112"/>
  <c r="W211" i="112"/>
  <c r="V211" i="112"/>
  <c r="U211" i="112"/>
  <c r="T211" i="112"/>
  <c r="S211" i="112"/>
  <c r="R211" i="112"/>
  <c r="Q211" i="112"/>
  <c r="P211" i="112"/>
  <c r="O211" i="112"/>
  <c r="N211" i="112"/>
  <c r="M211" i="112"/>
  <c r="L211" i="112"/>
  <c r="K211" i="112"/>
  <c r="J211" i="112"/>
  <c r="I211" i="112"/>
  <c r="H211" i="112"/>
  <c r="G211" i="112"/>
  <c r="F211" i="112"/>
  <c r="E211" i="112"/>
  <c r="D211" i="112"/>
  <c r="C211" i="112"/>
  <c r="B211" i="112"/>
  <c r="W210" i="112"/>
  <c r="V210" i="112"/>
  <c r="U210" i="112"/>
  <c r="T210" i="112"/>
  <c r="S210" i="112"/>
  <c r="R210" i="112"/>
  <c r="Q210" i="112"/>
  <c r="P210" i="112"/>
  <c r="O210" i="112"/>
  <c r="N210" i="112"/>
  <c r="M210" i="112"/>
  <c r="L210" i="112"/>
  <c r="K210" i="112"/>
  <c r="J210" i="112"/>
  <c r="I210" i="112"/>
  <c r="H210" i="112"/>
  <c r="G210" i="112"/>
  <c r="F210" i="112"/>
  <c r="E210" i="112"/>
  <c r="D210" i="112"/>
  <c r="C210" i="112"/>
  <c r="B210" i="112"/>
  <c r="W209" i="112"/>
  <c r="V209" i="112"/>
  <c r="U209" i="112"/>
  <c r="T209" i="112"/>
  <c r="S209" i="112"/>
  <c r="R209" i="112"/>
  <c r="Q209" i="112"/>
  <c r="P209" i="112"/>
  <c r="O209" i="112"/>
  <c r="N209" i="112"/>
  <c r="M209" i="112"/>
  <c r="L209" i="112"/>
  <c r="K209" i="112"/>
  <c r="J209" i="112"/>
  <c r="I209" i="112"/>
  <c r="H209" i="112"/>
  <c r="G209" i="112"/>
  <c r="F209" i="112"/>
  <c r="E209" i="112"/>
  <c r="D209" i="112"/>
  <c r="C209" i="112"/>
  <c r="B209" i="112"/>
  <c r="W208" i="112"/>
  <c r="V208" i="112"/>
  <c r="U208" i="112"/>
  <c r="T208" i="112"/>
  <c r="S208" i="112"/>
  <c r="R208" i="112"/>
  <c r="Q208" i="112"/>
  <c r="P208" i="112"/>
  <c r="O208" i="112"/>
  <c r="N208" i="112"/>
  <c r="M208" i="112"/>
  <c r="L208" i="112"/>
  <c r="K208" i="112"/>
  <c r="J208" i="112"/>
  <c r="I208" i="112"/>
  <c r="H208" i="112"/>
  <c r="G208" i="112"/>
  <c r="F208" i="112"/>
  <c r="E208" i="112"/>
  <c r="D208" i="112"/>
  <c r="C208" i="112"/>
  <c r="B208" i="112"/>
  <c r="W207" i="112"/>
  <c r="V207" i="112"/>
  <c r="U207" i="112"/>
  <c r="T207" i="112"/>
  <c r="S207" i="112"/>
  <c r="S205" i="112" s="1"/>
  <c r="R207" i="112"/>
  <c r="Q207" i="112"/>
  <c r="P207" i="112"/>
  <c r="O207" i="112"/>
  <c r="N207" i="112"/>
  <c r="M207" i="112"/>
  <c r="L207" i="112"/>
  <c r="K207" i="112"/>
  <c r="J207" i="112"/>
  <c r="J205" i="112" s="1"/>
  <c r="I207" i="112"/>
  <c r="H207" i="112"/>
  <c r="G207" i="112"/>
  <c r="F207" i="112"/>
  <c r="E207" i="112"/>
  <c r="D207" i="112"/>
  <c r="C207" i="112"/>
  <c r="B207" i="112"/>
  <c r="W206" i="112"/>
  <c r="V206" i="112"/>
  <c r="U206" i="112"/>
  <c r="U205" i="112" s="1"/>
  <c r="T206" i="112"/>
  <c r="T205" i="112" s="1"/>
  <c r="S206" i="112"/>
  <c r="R206" i="112"/>
  <c r="Q206" i="112"/>
  <c r="Q205" i="112" s="1"/>
  <c r="P206" i="112"/>
  <c r="O206" i="112"/>
  <c r="N206" i="112"/>
  <c r="M206" i="112"/>
  <c r="M205" i="112" s="1"/>
  <c r="L206" i="112"/>
  <c r="L205" i="112" s="1"/>
  <c r="K206" i="112"/>
  <c r="J206" i="112"/>
  <c r="I206" i="112"/>
  <c r="I205" i="112" s="1"/>
  <c r="H206" i="112"/>
  <c r="H205" i="112" s="1"/>
  <c r="G206" i="112"/>
  <c r="F206" i="112"/>
  <c r="E206" i="112"/>
  <c r="E205" i="112" s="1"/>
  <c r="E204" i="112" s="1"/>
  <c r="E203" i="112" s="1"/>
  <c r="D206" i="112"/>
  <c r="C206" i="112"/>
  <c r="B206" i="112"/>
  <c r="G205" i="112"/>
  <c r="F205" i="112"/>
  <c r="F204" i="112" s="1"/>
  <c r="F203" i="112" s="1"/>
  <c r="B204" i="112"/>
  <c r="B203" i="112"/>
  <c r="B202" i="112"/>
  <c r="W271" i="111"/>
  <c r="V271" i="111"/>
  <c r="U271" i="111"/>
  <c r="T271" i="111"/>
  <c r="S271" i="111"/>
  <c r="R271" i="111"/>
  <c r="Q271" i="111"/>
  <c r="P271" i="111"/>
  <c r="O271" i="111"/>
  <c r="N271" i="111"/>
  <c r="M271" i="111"/>
  <c r="L271" i="111"/>
  <c r="K271" i="111"/>
  <c r="J271" i="111"/>
  <c r="I271" i="111"/>
  <c r="H271" i="111"/>
  <c r="G271" i="111"/>
  <c r="F271" i="111"/>
  <c r="E271" i="111"/>
  <c r="D271" i="111"/>
  <c r="C271" i="111"/>
  <c r="B271" i="111"/>
  <c r="W270" i="111"/>
  <c r="V270" i="111"/>
  <c r="U270" i="111"/>
  <c r="T270" i="111"/>
  <c r="S270" i="111"/>
  <c r="R270" i="111"/>
  <c r="Q270" i="111"/>
  <c r="P270" i="111"/>
  <c r="O270" i="111"/>
  <c r="N270" i="111"/>
  <c r="M270" i="111"/>
  <c r="L270" i="111"/>
  <c r="K270" i="111"/>
  <c r="J270" i="111"/>
  <c r="I270" i="111"/>
  <c r="H270" i="111"/>
  <c r="G270" i="111"/>
  <c r="F270" i="111"/>
  <c r="E270" i="111"/>
  <c r="D270" i="111"/>
  <c r="C270" i="111"/>
  <c r="B270" i="111"/>
  <c r="W269" i="111"/>
  <c r="V269" i="111"/>
  <c r="U269" i="111"/>
  <c r="T269" i="111"/>
  <c r="S269" i="111"/>
  <c r="R269" i="111"/>
  <c r="Q269" i="111"/>
  <c r="P269" i="111"/>
  <c r="O269" i="111"/>
  <c r="N269" i="111"/>
  <c r="M269" i="111"/>
  <c r="L269" i="111"/>
  <c r="K269" i="111"/>
  <c r="J269" i="111"/>
  <c r="I269" i="111"/>
  <c r="H269" i="111"/>
  <c r="G269" i="111"/>
  <c r="F269" i="111"/>
  <c r="E269" i="111"/>
  <c r="D269" i="111"/>
  <c r="C269" i="111"/>
  <c r="B269" i="111"/>
  <c r="W268" i="111"/>
  <c r="V268" i="111"/>
  <c r="U268" i="111"/>
  <c r="T268" i="111"/>
  <c r="S268" i="111"/>
  <c r="R268" i="111"/>
  <c r="Q268" i="111"/>
  <c r="P268" i="111"/>
  <c r="O268" i="111"/>
  <c r="N268" i="111"/>
  <c r="M268" i="111"/>
  <c r="L268" i="111"/>
  <c r="K268" i="111"/>
  <c r="J268" i="111"/>
  <c r="I268" i="111"/>
  <c r="H268" i="111"/>
  <c r="G268" i="111"/>
  <c r="F268" i="111"/>
  <c r="E268" i="111"/>
  <c r="D268" i="111"/>
  <c r="C268" i="111"/>
  <c r="B268" i="111"/>
  <c r="W267" i="111"/>
  <c r="V267" i="111"/>
  <c r="U267" i="111"/>
  <c r="T267" i="111"/>
  <c r="S267" i="111"/>
  <c r="R267" i="111"/>
  <c r="Q267" i="111"/>
  <c r="P267" i="111"/>
  <c r="O267" i="111"/>
  <c r="N267" i="111"/>
  <c r="M267" i="111"/>
  <c r="L267" i="111"/>
  <c r="K267" i="111"/>
  <c r="J267" i="111"/>
  <c r="I267" i="111"/>
  <c r="H267" i="111"/>
  <c r="G267" i="111"/>
  <c r="F267" i="111"/>
  <c r="E267" i="111"/>
  <c r="D267" i="111"/>
  <c r="C267" i="111"/>
  <c r="B267" i="111"/>
  <c r="W266" i="111"/>
  <c r="V266" i="111"/>
  <c r="U266" i="111"/>
  <c r="T266" i="111"/>
  <c r="S266" i="111"/>
  <c r="R266" i="111"/>
  <c r="Q266" i="111"/>
  <c r="P266" i="111"/>
  <c r="O266" i="111"/>
  <c r="N266" i="111"/>
  <c r="M266" i="111"/>
  <c r="L266" i="111"/>
  <c r="K266" i="111"/>
  <c r="J266" i="111"/>
  <c r="I266" i="111"/>
  <c r="H266" i="111"/>
  <c r="G266" i="111"/>
  <c r="F266" i="111"/>
  <c r="E266" i="111"/>
  <c r="D266" i="111"/>
  <c r="C266" i="111"/>
  <c r="B266" i="111"/>
  <c r="W265" i="111"/>
  <c r="V265" i="111"/>
  <c r="U265" i="111"/>
  <c r="T265" i="111"/>
  <c r="S265" i="111"/>
  <c r="R265" i="111"/>
  <c r="Q265" i="111"/>
  <c r="P265" i="111"/>
  <c r="O265" i="111"/>
  <c r="N265" i="111"/>
  <c r="M265" i="111"/>
  <c r="L265" i="111"/>
  <c r="K265" i="111"/>
  <c r="J265" i="111"/>
  <c r="I265" i="111"/>
  <c r="H265" i="111"/>
  <c r="G265" i="111"/>
  <c r="F265" i="111"/>
  <c r="E265" i="111"/>
  <c r="D265" i="111"/>
  <c r="C265" i="111"/>
  <c r="B265" i="111"/>
  <c r="W264" i="111"/>
  <c r="V264" i="111"/>
  <c r="U264" i="111"/>
  <c r="T264" i="111"/>
  <c r="S264" i="111"/>
  <c r="R264" i="111"/>
  <c r="Q264" i="111"/>
  <c r="P264" i="111"/>
  <c r="O264" i="111"/>
  <c r="N264" i="111"/>
  <c r="M264" i="111"/>
  <c r="L264" i="111"/>
  <c r="K264" i="111"/>
  <c r="J264" i="111"/>
  <c r="I264" i="111"/>
  <c r="H264" i="111"/>
  <c r="G264" i="111"/>
  <c r="F264" i="111"/>
  <c r="E264" i="111"/>
  <c r="D264" i="111"/>
  <c r="C264" i="111"/>
  <c r="B264" i="111"/>
  <c r="W263" i="111"/>
  <c r="V263" i="111"/>
  <c r="U263" i="111"/>
  <c r="T263" i="111"/>
  <c r="S263" i="111"/>
  <c r="R263" i="111"/>
  <c r="Q263" i="111"/>
  <c r="P263" i="111"/>
  <c r="O263" i="111"/>
  <c r="N263" i="111"/>
  <c r="M263" i="111"/>
  <c r="L263" i="111"/>
  <c r="K263" i="111"/>
  <c r="J263" i="111"/>
  <c r="I263" i="111"/>
  <c r="H263" i="111"/>
  <c r="G263" i="111"/>
  <c r="F263" i="111"/>
  <c r="E263" i="111"/>
  <c r="D263" i="111"/>
  <c r="C263" i="111"/>
  <c r="B263" i="111"/>
  <c r="W262" i="111"/>
  <c r="V262" i="111"/>
  <c r="U262" i="111"/>
  <c r="T262" i="111"/>
  <c r="S262" i="111"/>
  <c r="R262" i="111"/>
  <c r="Q262" i="111"/>
  <c r="P262" i="111"/>
  <c r="O262" i="111"/>
  <c r="N262" i="111"/>
  <c r="M262" i="111"/>
  <c r="L262" i="111"/>
  <c r="K262" i="111"/>
  <c r="J262" i="111"/>
  <c r="I262" i="111"/>
  <c r="H262" i="111"/>
  <c r="G262" i="111"/>
  <c r="F262" i="111"/>
  <c r="E262" i="111"/>
  <c r="D262" i="111"/>
  <c r="C262" i="111"/>
  <c r="B262" i="111"/>
  <c r="W261" i="111"/>
  <c r="V261" i="111"/>
  <c r="U261" i="111"/>
  <c r="T261" i="111"/>
  <c r="S261" i="111"/>
  <c r="R261" i="111"/>
  <c r="Q261" i="111"/>
  <c r="P261" i="111"/>
  <c r="O261" i="111"/>
  <c r="N261" i="111"/>
  <c r="M261" i="111"/>
  <c r="L261" i="111"/>
  <c r="K261" i="111"/>
  <c r="J261" i="111"/>
  <c r="I261" i="111"/>
  <c r="H261" i="111"/>
  <c r="G261" i="111"/>
  <c r="F261" i="111"/>
  <c r="E261" i="111"/>
  <c r="D261" i="111"/>
  <c r="C261" i="111"/>
  <c r="B261" i="111"/>
  <c r="W260" i="111"/>
  <c r="V260" i="111"/>
  <c r="U260" i="111"/>
  <c r="T260" i="111"/>
  <c r="S260" i="111"/>
  <c r="R260" i="111"/>
  <c r="Q260" i="111"/>
  <c r="P260" i="111"/>
  <c r="O260" i="111"/>
  <c r="N260" i="111"/>
  <c r="M260" i="111"/>
  <c r="L260" i="111"/>
  <c r="K260" i="111"/>
  <c r="J260" i="111"/>
  <c r="I260" i="111"/>
  <c r="H260" i="111"/>
  <c r="G260" i="111"/>
  <c r="F260" i="111"/>
  <c r="E260" i="111"/>
  <c r="D260" i="111"/>
  <c r="C260" i="111"/>
  <c r="B260" i="111"/>
  <c r="W259" i="111"/>
  <c r="V259" i="111"/>
  <c r="U259" i="111"/>
  <c r="T259" i="111"/>
  <c r="S259" i="111"/>
  <c r="R259" i="111"/>
  <c r="Q259" i="111"/>
  <c r="P259" i="111"/>
  <c r="O259" i="111"/>
  <c r="N259" i="111"/>
  <c r="M259" i="111"/>
  <c r="L259" i="111"/>
  <c r="K259" i="111"/>
  <c r="J259" i="111"/>
  <c r="I259" i="111"/>
  <c r="H259" i="111"/>
  <c r="G259" i="111"/>
  <c r="F259" i="111"/>
  <c r="E259" i="111"/>
  <c r="D259" i="111"/>
  <c r="C259" i="111"/>
  <c r="B259" i="111"/>
  <c r="W258" i="111"/>
  <c r="V258" i="111"/>
  <c r="U258" i="111"/>
  <c r="T258" i="111"/>
  <c r="S258" i="111"/>
  <c r="R258" i="111"/>
  <c r="Q258" i="111"/>
  <c r="P258" i="111"/>
  <c r="O258" i="111"/>
  <c r="N258" i="111"/>
  <c r="M258" i="111"/>
  <c r="L258" i="111"/>
  <c r="K258" i="111"/>
  <c r="J258" i="111"/>
  <c r="I258" i="111"/>
  <c r="H258" i="111"/>
  <c r="G258" i="111"/>
  <c r="F258" i="111"/>
  <c r="E258" i="111"/>
  <c r="D258" i="111"/>
  <c r="C258" i="111"/>
  <c r="B258" i="111"/>
  <c r="W257" i="111"/>
  <c r="V257" i="111"/>
  <c r="U257" i="111"/>
  <c r="T257" i="111"/>
  <c r="S257" i="111"/>
  <c r="R257" i="111"/>
  <c r="Q257" i="111"/>
  <c r="P257" i="111"/>
  <c r="O257" i="111"/>
  <c r="N257" i="111"/>
  <c r="M257" i="111"/>
  <c r="L257" i="111"/>
  <c r="K257" i="111"/>
  <c r="J257" i="111"/>
  <c r="I257" i="111"/>
  <c r="H257" i="111"/>
  <c r="G257" i="111"/>
  <c r="F257" i="111"/>
  <c r="E257" i="111"/>
  <c r="D257" i="111"/>
  <c r="C257" i="111"/>
  <c r="B257" i="111"/>
  <c r="W256" i="111"/>
  <c r="V256" i="111"/>
  <c r="U256" i="111"/>
  <c r="T256" i="111"/>
  <c r="S256" i="111"/>
  <c r="R256" i="111"/>
  <c r="Q256" i="111"/>
  <c r="P256" i="111"/>
  <c r="O256" i="111"/>
  <c r="N256" i="111"/>
  <c r="M256" i="111"/>
  <c r="L256" i="111"/>
  <c r="K256" i="111"/>
  <c r="J256" i="111"/>
  <c r="I256" i="111"/>
  <c r="H256" i="111"/>
  <c r="G256" i="111"/>
  <c r="F256" i="111"/>
  <c r="E256" i="111"/>
  <c r="D256" i="111"/>
  <c r="C256" i="111"/>
  <c r="B256" i="111"/>
  <c r="W255" i="111"/>
  <c r="V255" i="111"/>
  <c r="U255" i="111"/>
  <c r="T255" i="111"/>
  <c r="S255" i="111"/>
  <c r="R255" i="111"/>
  <c r="Q255" i="111"/>
  <c r="P255" i="111"/>
  <c r="O255" i="111"/>
  <c r="N255" i="111"/>
  <c r="M255" i="111"/>
  <c r="L255" i="111"/>
  <c r="K255" i="111"/>
  <c r="J255" i="111"/>
  <c r="I255" i="111"/>
  <c r="H255" i="111"/>
  <c r="G255" i="111"/>
  <c r="F255" i="111"/>
  <c r="E255" i="111"/>
  <c r="D255" i="111"/>
  <c r="C255" i="111"/>
  <c r="B255" i="111"/>
  <c r="W254" i="111"/>
  <c r="V254" i="111"/>
  <c r="U254" i="111"/>
  <c r="T254" i="111"/>
  <c r="S254" i="111"/>
  <c r="R254" i="111"/>
  <c r="Q254" i="111"/>
  <c r="P254" i="111"/>
  <c r="O254" i="111"/>
  <c r="N254" i="111"/>
  <c r="M254" i="111"/>
  <c r="L254" i="111"/>
  <c r="K254" i="111"/>
  <c r="J254" i="111"/>
  <c r="I254" i="111"/>
  <c r="H254" i="111"/>
  <c r="G254" i="111"/>
  <c r="F254" i="111"/>
  <c r="E254" i="111"/>
  <c r="D254" i="111"/>
  <c r="C254" i="111"/>
  <c r="B254" i="111"/>
  <c r="W253" i="111"/>
  <c r="V253" i="111"/>
  <c r="U253" i="111"/>
  <c r="T253" i="111"/>
  <c r="S253" i="111"/>
  <c r="R253" i="111"/>
  <c r="Q253" i="111"/>
  <c r="P253" i="111"/>
  <c r="O253" i="111"/>
  <c r="N253" i="111"/>
  <c r="M253" i="111"/>
  <c r="L253" i="111"/>
  <c r="K253" i="111"/>
  <c r="J253" i="111"/>
  <c r="I253" i="111"/>
  <c r="H253" i="111"/>
  <c r="G253" i="111"/>
  <c r="F253" i="111"/>
  <c r="E253" i="111"/>
  <c r="D253" i="111"/>
  <c r="C253" i="111"/>
  <c r="B253" i="111"/>
  <c r="W252" i="111"/>
  <c r="V252" i="111"/>
  <c r="U252" i="111"/>
  <c r="T252" i="111"/>
  <c r="S252" i="111"/>
  <c r="R252" i="111"/>
  <c r="Q252" i="111"/>
  <c r="P252" i="111"/>
  <c r="O252" i="111"/>
  <c r="N252" i="111"/>
  <c r="M252" i="111"/>
  <c r="L252" i="111"/>
  <c r="K252" i="111"/>
  <c r="J252" i="111"/>
  <c r="I252" i="111"/>
  <c r="H252" i="111"/>
  <c r="G252" i="111"/>
  <c r="F252" i="111"/>
  <c r="E252" i="111"/>
  <c r="D252" i="111"/>
  <c r="C252" i="111"/>
  <c r="B252" i="111"/>
  <c r="W251" i="111"/>
  <c r="V251" i="111"/>
  <c r="U251" i="111"/>
  <c r="T251" i="111"/>
  <c r="S251" i="111"/>
  <c r="R251" i="111"/>
  <c r="Q251" i="111"/>
  <c r="P251" i="111"/>
  <c r="O251" i="111"/>
  <c r="N251" i="111"/>
  <c r="M251" i="111"/>
  <c r="L251" i="111"/>
  <c r="K251" i="111"/>
  <c r="J251" i="111"/>
  <c r="I251" i="111"/>
  <c r="H251" i="111"/>
  <c r="G251" i="111"/>
  <c r="F251" i="111"/>
  <c r="E251" i="111"/>
  <c r="D251" i="111"/>
  <c r="C251" i="111"/>
  <c r="B251" i="111"/>
  <c r="W250" i="111"/>
  <c r="V250" i="111"/>
  <c r="V248" i="111" s="1"/>
  <c r="V276" i="111" s="1"/>
  <c r="V283" i="111" s="1"/>
  <c r="U250" i="111"/>
  <c r="T250" i="111"/>
  <c r="S250" i="111"/>
  <c r="R250" i="111"/>
  <c r="Q250" i="111"/>
  <c r="P250" i="111"/>
  <c r="O250" i="111"/>
  <c r="N250" i="111"/>
  <c r="N248" i="111" s="1"/>
  <c r="N276" i="111" s="1"/>
  <c r="M250" i="111"/>
  <c r="L250" i="111"/>
  <c r="K250" i="111"/>
  <c r="J250" i="111"/>
  <c r="I250" i="111"/>
  <c r="H250" i="111"/>
  <c r="G250" i="111"/>
  <c r="F250" i="111"/>
  <c r="E250" i="111"/>
  <c r="D250" i="111"/>
  <c r="C250" i="111"/>
  <c r="B250" i="111"/>
  <c r="W249" i="111"/>
  <c r="V249" i="111"/>
  <c r="U249" i="111"/>
  <c r="T249" i="111"/>
  <c r="T248" i="111" s="1"/>
  <c r="T276" i="111" s="1"/>
  <c r="T283" i="111" s="1"/>
  <c r="S249" i="111"/>
  <c r="S248" i="111" s="1"/>
  <c r="S276" i="111" s="1"/>
  <c r="S283" i="111" s="1"/>
  <c r="R249" i="111"/>
  <c r="Q249" i="111"/>
  <c r="P249" i="111"/>
  <c r="P248" i="111" s="1"/>
  <c r="P276" i="111" s="1"/>
  <c r="P283" i="111" s="1"/>
  <c r="O249" i="111"/>
  <c r="N249" i="111"/>
  <c r="M249" i="111"/>
  <c r="L249" i="111"/>
  <c r="L248" i="111" s="1"/>
  <c r="L276" i="111" s="1"/>
  <c r="L283" i="111" s="1"/>
  <c r="K249" i="111"/>
  <c r="K248" i="111" s="1"/>
  <c r="K276" i="111" s="1"/>
  <c r="K283" i="111" s="1"/>
  <c r="J249" i="111"/>
  <c r="I249" i="111"/>
  <c r="H249" i="111"/>
  <c r="H248" i="111" s="1"/>
  <c r="H276" i="111" s="1"/>
  <c r="G249" i="111"/>
  <c r="F249" i="111"/>
  <c r="E249" i="111"/>
  <c r="D249" i="111"/>
  <c r="C249" i="111"/>
  <c r="B249" i="111"/>
  <c r="W248" i="111"/>
  <c r="W276" i="111" s="1"/>
  <c r="U248" i="111"/>
  <c r="U276" i="111" s="1"/>
  <c r="U283" i="111" s="1"/>
  <c r="R248" i="111"/>
  <c r="R276" i="111" s="1"/>
  <c r="R283" i="111" s="1"/>
  <c r="Q248" i="111"/>
  <c r="Q276" i="111" s="1"/>
  <c r="Q283" i="111" s="1"/>
  <c r="O248" i="111"/>
  <c r="O276" i="111" s="1"/>
  <c r="M248" i="111"/>
  <c r="M276" i="111" s="1"/>
  <c r="M283" i="111" s="1"/>
  <c r="J248" i="111"/>
  <c r="J276" i="111" s="1"/>
  <c r="J283" i="111" s="1"/>
  <c r="I248" i="111"/>
  <c r="I276" i="111" s="1"/>
  <c r="G248" i="111"/>
  <c r="F248" i="111"/>
  <c r="E248" i="111"/>
  <c r="W247" i="111"/>
  <c r="V247" i="111"/>
  <c r="U247" i="111"/>
  <c r="T247" i="111"/>
  <c r="S247" i="111"/>
  <c r="R247" i="111"/>
  <c r="Q247" i="111"/>
  <c r="P247" i="111"/>
  <c r="O247" i="111"/>
  <c r="N247" i="111"/>
  <c r="M247" i="111"/>
  <c r="L247" i="111"/>
  <c r="K247" i="111"/>
  <c r="J247" i="111"/>
  <c r="I247" i="111"/>
  <c r="H247" i="111"/>
  <c r="G247" i="111"/>
  <c r="F247" i="111"/>
  <c r="E247" i="111"/>
  <c r="D247" i="111"/>
  <c r="C247" i="111"/>
  <c r="B247" i="111"/>
  <c r="W246" i="111"/>
  <c r="V246" i="111"/>
  <c r="U246" i="111"/>
  <c r="T246" i="111"/>
  <c r="S246" i="111"/>
  <c r="R246" i="111"/>
  <c r="Q246" i="111"/>
  <c r="P246" i="111"/>
  <c r="O246" i="111"/>
  <c r="N246" i="111"/>
  <c r="M246" i="111"/>
  <c r="L246" i="111"/>
  <c r="K246" i="111"/>
  <c r="J246" i="111"/>
  <c r="I246" i="111"/>
  <c r="H246" i="111"/>
  <c r="G246" i="111"/>
  <c r="F246" i="111"/>
  <c r="E246" i="111"/>
  <c r="D246" i="111"/>
  <c r="C246" i="111"/>
  <c r="B246" i="111"/>
  <c r="W245" i="111"/>
  <c r="V245" i="111"/>
  <c r="U245" i="111"/>
  <c r="T245" i="111"/>
  <c r="S245" i="111"/>
  <c r="R245" i="111"/>
  <c r="Q245" i="111"/>
  <c r="P245" i="111"/>
  <c r="O245" i="111"/>
  <c r="N245" i="111"/>
  <c r="M245" i="111"/>
  <c r="L245" i="111"/>
  <c r="K245" i="111"/>
  <c r="J245" i="111"/>
  <c r="I245" i="111"/>
  <c r="H245" i="111"/>
  <c r="G245" i="111"/>
  <c r="F245" i="111"/>
  <c r="E245" i="111"/>
  <c r="D245" i="111"/>
  <c r="C245" i="111"/>
  <c r="B245" i="111"/>
  <c r="W244" i="111"/>
  <c r="V244" i="111"/>
  <c r="U244" i="111"/>
  <c r="T244" i="111"/>
  <c r="S244" i="111"/>
  <c r="R244" i="111"/>
  <c r="Q244" i="111"/>
  <c r="P244" i="111"/>
  <c r="O244" i="111"/>
  <c r="N244" i="111"/>
  <c r="M244" i="111"/>
  <c r="L244" i="111"/>
  <c r="K244" i="111"/>
  <c r="J244" i="111"/>
  <c r="I244" i="111"/>
  <c r="H244" i="111"/>
  <c r="G244" i="111"/>
  <c r="F244" i="111"/>
  <c r="E244" i="111"/>
  <c r="D244" i="111"/>
  <c r="C244" i="111"/>
  <c r="B244" i="111"/>
  <c r="W243" i="111"/>
  <c r="V243" i="111"/>
  <c r="U243" i="111"/>
  <c r="T243" i="111"/>
  <c r="S243" i="111"/>
  <c r="R243" i="111"/>
  <c r="Q243" i="111"/>
  <c r="P243" i="111"/>
  <c r="O243" i="111"/>
  <c r="N243" i="111"/>
  <c r="M243" i="111"/>
  <c r="L243" i="111"/>
  <c r="K243" i="111"/>
  <c r="J243" i="111"/>
  <c r="I243" i="111"/>
  <c r="H243" i="111"/>
  <c r="G243" i="111"/>
  <c r="F243" i="111"/>
  <c r="E243" i="111"/>
  <c r="D243" i="111"/>
  <c r="C243" i="111"/>
  <c r="B243" i="111"/>
  <c r="W242" i="111"/>
  <c r="V242" i="111"/>
  <c r="U242" i="111"/>
  <c r="T242" i="111"/>
  <c r="S242" i="111"/>
  <c r="R242" i="111"/>
  <c r="Q242" i="111"/>
  <c r="P242" i="111"/>
  <c r="O242" i="111"/>
  <c r="N242" i="111"/>
  <c r="M242" i="111"/>
  <c r="L242" i="111"/>
  <c r="K242" i="111"/>
  <c r="J242" i="111"/>
  <c r="I242" i="111"/>
  <c r="H242" i="111"/>
  <c r="G242" i="111"/>
  <c r="F242" i="111"/>
  <c r="E242" i="111"/>
  <c r="D242" i="111"/>
  <c r="C242" i="111"/>
  <c r="B242" i="111"/>
  <c r="W241" i="111"/>
  <c r="V241" i="111"/>
  <c r="U241" i="111"/>
  <c r="T241" i="111"/>
  <c r="S241" i="111"/>
  <c r="R241" i="111"/>
  <c r="Q241" i="111"/>
  <c r="P241" i="111"/>
  <c r="O241" i="111"/>
  <c r="N241" i="111"/>
  <c r="M241" i="111"/>
  <c r="L241" i="111"/>
  <c r="K241" i="111"/>
  <c r="J241" i="111"/>
  <c r="I241" i="111"/>
  <c r="H241" i="111"/>
  <c r="G241" i="111"/>
  <c r="F241" i="111"/>
  <c r="E241" i="111"/>
  <c r="D241" i="111"/>
  <c r="C241" i="111"/>
  <c r="B241" i="111"/>
  <c r="W240" i="111"/>
  <c r="V240" i="111"/>
  <c r="U240" i="111"/>
  <c r="T240" i="111"/>
  <c r="S240" i="111"/>
  <c r="R240" i="111"/>
  <c r="Q240" i="111"/>
  <c r="P240" i="111"/>
  <c r="O240" i="111"/>
  <c r="N240" i="111"/>
  <c r="M240" i="111"/>
  <c r="L240" i="111"/>
  <c r="K240" i="111"/>
  <c r="J240" i="111"/>
  <c r="I240" i="111"/>
  <c r="H240" i="111"/>
  <c r="G240" i="111"/>
  <c r="F240" i="111"/>
  <c r="E240" i="111"/>
  <c r="D240" i="111"/>
  <c r="C240" i="111"/>
  <c r="B240" i="111"/>
  <c r="W239" i="111"/>
  <c r="V239" i="111"/>
  <c r="U239" i="111"/>
  <c r="T239" i="111"/>
  <c r="S239" i="111"/>
  <c r="R239" i="111"/>
  <c r="Q239" i="111"/>
  <c r="P239" i="111"/>
  <c r="O239" i="111"/>
  <c r="N239" i="111"/>
  <c r="M239" i="111"/>
  <c r="L239" i="111"/>
  <c r="K239" i="111"/>
  <c r="J239" i="111"/>
  <c r="I239" i="111"/>
  <c r="H239" i="111"/>
  <c r="G239" i="111"/>
  <c r="F239" i="111"/>
  <c r="E239" i="111"/>
  <c r="D239" i="111"/>
  <c r="C239" i="111"/>
  <c r="B239" i="111"/>
  <c r="W238" i="111"/>
  <c r="V238" i="111"/>
  <c r="U238" i="111"/>
  <c r="T238" i="111"/>
  <c r="S238" i="111"/>
  <c r="R238" i="111"/>
  <c r="Q238" i="111"/>
  <c r="P238" i="111"/>
  <c r="O238" i="111"/>
  <c r="N238" i="111"/>
  <c r="M238" i="111"/>
  <c r="L238" i="111"/>
  <c r="K238" i="111"/>
  <c r="J238" i="111"/>
  <c r="I238" i="111"/>
  <c r="H238" i="111"/>
  <c r="G238" i="111"/>
  <c r="F238" i="111"/>
  <c r="E238" i="111"/>
  <c r="D238" i="111"/>
  <c r="C238" i="111"/>
  <c r="B238" i="111"/>
  <c r="W237" i="111"/>
  <c r="V237" i="111"/>
  <c r="U237" i="111"/>
  <c r="T237" i="111"/>
  <c r="S237" i="111"/>
  <c r="R237" i="111"/>
  <c r="Q237" i="111"/>
  <c r="P237" i="111"/>
  <c r="O237" i="111"/>
  <c r="N237" i="111"/>
  <c r="M237" i="111"/>
  <c r="L237" i="111"/>
  <c r="K237" i="111"/>
  <c r="J237" i="111"/>
  <c r="I237" i="111"/>
  <c r="H237" i="111"/>
  <c r="G237" i="111"/>
  <c r="F237" i="111"/>
  <c r="E237" i="111"/>
  <c r="D237" i="111"/>
  <c r="C237" i="111"/>
  <c r="B237" i="111"/>
  <c r="W236" i="111"/>
  <c r="V236" i="111"/>
  <c r="U236" i="111"/>
  <c r="T236" i="111"/>
  <c r="S236" i="111"/>
  <c r="R236" i="111"/>
  <c r="Q236" i="111"/>
  <c r="P236" i="111"/>
  <c r="O236" i="111"/>
  <c r="N236" i="111"/>
  <c r="M236" i="111"/>
  <c r="L236" i="111"/>
  <c r="K236" i="111"/>
  <c r="J236" i="111"/>
  <c r="I236" i="111"/>
  <c r="H236" i="111"/>
  <c r="G236" i="111"/>
  <c r="F236" i="111"/>
  <c r="E236" i="111"/>
  <c r="D236" i="111"/>
  <c r="C236" i="111"/>
  <c r="B236" i="111"/>
  <c r="W235" i="111"/>
  <c r="V235" i="111"/>
  <c r="U235" i="111"/>
  <c r="T235" i="111"/>
  <c r="S235" i="111"/>
  <c r="R235" i="111"/>
  <c r="Q235" i="111"/>
  <c r="P235" i="111"/>
  <c r="O235" i="111"/>
  <c r="N235" i="111"/>
  <c r="M235" i="111"/>
  <c r="L235" i="111"/>
  <c r="K235" i="111"/>
  <c r="J235" i="111"/>
  <c r="I235" i="111"/>
  <c r="H235" i="111"/>
  <c r="G235" i="111"/>
  <c r="F235" i="111"/>
  <c r="E235" i="111"/>
  <c r="D235" i="111"/>
  <c r="C235" i="111"/>
  <c r="B235" i="111"/>
  <c r="W234" i="111"/>
  <c r="V234" i="111"/>
  <c r="U234" i="111"/>
  <c r="T234" i="111"/>
  <c r="S234" i="111"/>
  <c r="R234" i="111"/>
  <c r="Q234" i="111"/>
  <c r="P234" i="111"/>
  <c r="O234" i="111"/>
  <c r="N234" i="111"/>
  <c r="M234" i="111"/>
  <c r="L234" i="111"/>
  <c r="K234" i="111"/>
  <c r="J234" i="111"/>
  <c r="I234" i="111"/>
  <c r="H234" i="111"/>
  <c r="G234" i="111"/>
  <c r="F234" i="111"/>
  <c r="E234" i="111"/>
  <c r="D234" i="111"/>
  <c r="C234" i="111"/>
  <c r="B234" i="111"/>
  <c r="W233" i="111"/>
  <c r="V233" i="111"/>
  <c r="U233" i="111"/>
  <c r="T233" i="111"/>
  <c r="S233" i="111"/>
  <c r="R233" i="111"/>
  <c r="Q233" i="111"/>
  <c r="P233" i="111"/>
  <c r="O233" i="111"/>
  <c r="N233" i="111"/>
  <c r="M233" i="111"/>
  <c r="L233" i="111"/>
  <c r="K233" i="111"/>
  <c r="J233" i="111"/>
  <c r="I233" i="111"/>
  <c r="H233" i="111"/>
  <c r="G233" i="111"/>
  <c r="F233" i="111"/>
  <c r="E233" i="111"/>
  <c r="D233" i="111"/>
  <c r="C233" i="111"/>
  <c r="B233" i="111"/>
  <c r="W232" i="111"/>
  <c r="V232" i="111"/>
  <c r="U232" i="111"/>
  <c r="T232" i="111"/>
  <c r="S232" i="111"/>
  <c r="R232" i="111"/>
  <c r="Q232" i="111"/>
  <c r="P232" i="111"/>
  <c r="O232" i="111"/>
  <c r="N232" i="111"/>
  <c r="M232" i="111"/>
  <c r="L232" i="111"/>
  <c r="K232" i="111"/>
  <c r="J232" i="111"/>
  <c r="I232" i="111"/>
  <c r="H232" i="111"/>
  <c r="G232" i="111"/>
  <c r="F232" i="111"/>
  <c r="E232" i="111"/>
  <c r="D232" i="111"/>
  <c r="C232" i="111"/>
  <c r="B232" i="111"/>
  <c r="W231" i="111"/>
  <c r="V231" i="111"/>
  <c r="U231" i="111"/>
  <c r="T231" i="111"/>
  <c r="S231" i="111"/>
  <c r="R231" i="111"/>
  <c r="Q231" i="111"/>
  <c r="P231" i="111"/>
  <c r="O231" i="111"/>
  <c r="N231" i="111"/>
  <c r="M231" i="111"/>
  <c r="L231" i="111"/>
  <c r="K231" i="111"/>
  <c r="J231" i="111"/>
  <c r="I231" i="111"/>
  <c r="H231" i="111"/>
  <c r="G231" i="111"/>
  <c r="F231" i="111"/>
  <c r="E231" i="111"/>
  <c r="D231" i="111"/>
  <c r="C231" i="111"/>
  <c r="B231" i="111"/>
  <c r="W230" i="111"/>
  <c r="V230" i="111"/>
  <c r="U230" i="111"/>
  <c r="T230" i="111"/>
  <c r="S230" i="111"/>
  <c r="R230" i="111"/>
  <c r="Q230" i="111"/>
  <c r="P230" i="111"/>
  <c r="O230" i="111"/>
  <c r="N230" i="111"/>
  <c r="M230" i="111"/>
  <c r="L230" i="111"/>
  <c r="K230" i="111"/>
  <c r="J230" i="111"/>
  <c r="I230" i="111"/>
  <c r="H230" i="111"/>
  <c r="G230" i="111"/>
  <c r="F230" i="111"/>
  <c r="E230" i="111"/>
  <c r="D230" i="111"/>
  <c r="C230" i="111"/>
  <c r="B230" i="111"/>
  <c r="W229" i="111"/>
  <c r="V229" i="111"/>
  <c r="U229" i="111"/>
  <c r="T229" i="111"/>
  <c r="S229" i="111"/>
  <c r="R229" i="111"/>
  <c r="Q229" i="111"/>
  <c r="Q227" i="111" s="1"/>
  <c r="Q275" i="111" s="1"/>
  <c r="Q282" i="111" s="1"/>
  <c r="P229" i="111"/>
  <c r="P227" i="111" s="1"/>
  <c r="P275" i="111" s="1"/>
  <c r="P282" i="111" s="1"/>
  <c r="O229" i="111"/>
  <c r="N229" i="111"/>
  <c r="M229" i="111"/>
  <c r="L229" i="111"/>
  <c r="K229" i="111"/>
  <c r="J229" i="111"/>
  <c r="I229" i="111"/>
  <c r="I227" i="111" s="1"/>
  <c r="I275" i="111" s="1"/>
  <c r="H229" i="111"/>
  <c r="H227" i="111" s="1"/>
  <c r="H275" i="111" s="1"/>
  <c r="G229" i="111"/>
  <c r="F229" i="111"/>
  <c r="E229" i="111"/>
  <c r="D229" i="111"/>
  <c r="C229" i="111"/>
  <c r="B229" i="111"/>
  <c r="W228" i="111"/>
  <c r="W227" i="111" s="1"/>
  <c r="W275" i="111" s="1"/>
  <c r="V228" i="111"/>
  <c r="V227" i="111" s="1"/>
  <c r="U228" i="111"/>
  <c r="T228" i="111"/>
  <c r="S228" i="111"/>
  <c r="S227" i="111" s="1"/>
  <c r="S275" i="111" s="1"/>
  <c r="S282" i="111" s="1"/>
  <c r="R228" i="111"/>
  <c r="Q228" i="111"/>
  <c r="P228" i="111"/>
  <c r="O228" i="111"/>
  <c r="O227" i="111" s="1"/>
  <c r="O275" i="111" s="1"/>
  <c r="N228" i="111"/>
  <c r="N227" i="111" s="1"/>
  <c r="M228" i="111"/>
  <c r="L228" i="111"/>
  <c r="K228" i="111"/>
  <c r="K227" i="111" s="1"/>
  <c r="K275" i="111" s="1"/>
  <c r="K282" i="111" s="1"/>
  <c r="J228" i="111"/>
  <c r="I228" i="111"/>
  <c r="H228" i="111"/>
  <c r="G228" i="111"/>
  <c r="F228" i="111"/>
  <c r="E228" i="111"/>
  <c r="D228" i="111"/>
  <c r="C228" i="111"/>
  <c r="B228" i="111"/>
  <c r="U227" i="111"/>
  <c r="U275" i="111" s="1"/>
  <c r="U282" i="111" s="1"/>
  <c r="T227" i="111"/>
  <c r="T275" i="111" s="1"/>
  <c r="T282" i="111" s="1"/>
  <c r="R227" i="111"/>
  <c r="R275" i="111" s="1"/>
  <c r="R282" i="111" s="1"/>
  <c r="M227" i="111"/>
  <c r="M275" i="111" s="1"/>
  <c r="L227" i="111"/>
  <c r="L275" i="111" s="1"/>
  <c r="L282" i="111" s="1"/>
  <c r="J227" i="111"/>
  <c r="J275" i="111" s="1"/>
  <c r="J282" i="111" s="1"/>
  <c r="G227" i="111"/>
  <c r="F227" i="111"/>
  <c r="E227" i="111"/>
  <c r="D227" i="111"/>
  <c r="W226" i="111"/>
  <c r="V226" i="111"/>
  <c r="U226" i="111"/>
  <c r="T226" i="111"/>
  <c r="S226" i="111"/>
  <c r="R226" i="111"/>
  <c r="Q226" i="111"/>
  <c r="P226" i="111"/>
  <c r="O226" i="111"/>
  <c r="N226" i="111"/>
  <c r="M226" i="111"/>
  <c r="L226" i="111"/>
  <c r="K226" i="111"/>
  <c r="J226" i="111"/>
  <c r="I226" i="111"/>
  <c r="H226" i="111"/>
  <c r="G226" i="111"/>
  <c r="F226" i="111"/>
  <c r="E226" i="111"/>
  <c r="D226" i="111"/>
  <c r="C226" i="111"/>
  <c r="B226" i="111"/>
  <c r="U225" i="111"/>
  <c r="T225" i="111"/>
  <c r="S225" i="111"/>
  <c r="Q225" i="111"/>
  <c r="P225" i="111"/>
  <c r="O225" i="111"/>
  <c r="N225" i="111"/>
  <c r="M225" i="111"/>
  <c r="L225" i="111"/>
  <c r="K225" i="111"/>
  <c r="J225" i="111"/>
  <c r="I225" i="111"/>
  <c r="H225" i="111"/>
  <c r="G225" i="111"/>
  <c r="F225" i="111"/>
  <c r="E225" i="111"/>
  <c r="D225" i="111"/>
  <c r="C225" i="111"/>
  <c r="B225" i="111"/>
  <c r="V224" i="111"/>
  <c r="U224" i="111"/>
  <c r="T224" i="111"/>
  <c r="S224" i="111"/>
  <c r="R224" i="111"/>
  <c r="Q224" i="111"/>
  <c r="P224" i="111"/>
  <c r="M224" i="111"/>
  <c r="L224" i="111"/>
  <c r="K224" i="111"/>
  <c r="J224" i="111"/>
  <c r="I224" i="111"/>
  <c r="H224" i="111"/>
  <c r="G224" i="111"/>
  <c r="F224" i="111"/>
  <c r="E224" i="111"/>
  <c r="D224" i="111"/>
  <c r="C224" i="111"/>
  <c r="B224" i="111"/>
  <c r="W223" i="111"/>
  <c r="V223" i="111"/>
  <c r="U223" i="111"/>
  <c r="T223" i="111"/>
  <c r="S223" i="111"/>
  <c r="R223" i="111"/>
  <c r="Q223" i="111"/>
  <c r="P223" i="111"/>
  <c r="O223" i="111"/>
  <c r="N223" i="111"/>
  <c r="M223" i="111"/>
  <c r="L223" i="111"/>
  <c r="K223" i="111"/>
  <c r="J223" i="111"/>
  <c r="I223" i="111"/>
  <c r="H223" i="111"/>
  <c r="G223" i="111"/>
  <c r="F223" i="111"/>
  <c r="E223" i="111"/>
  <c r="D223" i="111"/>
  <c r="C223" i="111"/>
  <c r="B223" i="111"/>
  <c r="W222" i="111"/>
  <c r="V222" i="111"/>
  <c r="U222" i="111"/>
  <c r="T222" i="111"/>
  <c r="S222" i="111"/>
  <c r="R222" i="111"/>
  <c r="Q222" i="111"/>
  <c r="P222" i="111"/>
  <c r="O222" i="111"/>
  <c r="N222" i="111"/>
  <c r="M222" i="111"/>
  <c r="L222" i="111"/>
  <c r="K222" i="111"/>
  <c r="J222" i="111"/>
  <c r="I222" i="111"/>
  <c r="H222" i="111"/>
  <c r="G222" i="111"/>
  <c r="F222" i="111"/>
  <c r="E222" i="111"/>
  <c r="D222" i="111"/>
  <c r="C222" i="111"/>
  <c r="B222" i="111"/>
  <c r="W221" i="111"/>
  <c r="V221" i="111"/>
  <c r="U221" i="111"/>
  <c r="T221" i="111"/>
  <c r="S221" i="111"/>
  <c r="R221" i="111"/>
  <c r="Q221" i="111"/>
  <c r="P221" i="111"/>
  <c r="O221" i="111"/>
  <c r="N221" i="111"/>
  <c r="M221" i="111"/>
  <c r="L221" i="111"/>
  <c r="K221" i="111"/>
  <c r="J221" i="111"/>
  <c r="I221" i="111"/>
  <c r="H221" i="111"/>
  <c r="G221" i="111"/>
  <c r="F221" i="111"/>
  <c r="E221" i="111"/>
  <c r="D221" i="111"/>
  <c r="C221" i="111"/>
  <c r="B221" i="111"/>
  <c r="W220" i="111"/>
  <c r="V220" i="111"/>
  <c r="U220" i="111"/>
  <c r="T220" i="111"/>
  <c r="S220" i="111"/>
  <c r="R220" i="111"/>
  <c r="Q220" i="111"/>
  <c r="P220" i="111"/>
  <c r="O220" i="111"/>
  <c r="N220" i="111"/>
  <c r="M220" i="111"/>
  <c r="L220" i="111"/>
  <c r="K220" i="111"/>
  <c r="J220" i="111"/>
  <c r="I220" i="111"/>
  <c r="H220" i="111"/>
  <c r="G220" i="111"/>
  <c r="F220" i="111"/>
  <c r="E220" i="111"/>
  <c r="D220" i="111"/>
  <c r="C220" i="111"/>
  <c r="B220" i="111"/>
  <c r="W219" i="111"/>
  <c r="V219" i="111"/>
  <c r="U219" i="111"/>
  <c r="T219" i="111"/>
  <c r="S219" i="111"/>
  <c r="R219" i="111"/>
  <c r="Q219" i="111"/>
  <c r="P219" i="111"/>
  <c r="O219" i="111"/>
  <c r="N219" i="111"/>
  <c r="M219" i="111"/>
  <c r="L219" i="111"/>
  <c r="K219" i="111"/>
  <c r="J219" i="111"/>
  <c r="I219" i="111"/>
  <c r="H219" i="111"/>
  <c r="G219" i="111"/>
  <c r="F219" i="111"/>
  <c r="E219" i="111"/>
  <c r="D219" i="111"/>
  <c r="C219" i="111"/>
  <c r="B219" i="111"/>
  <c r="W218" i="111"/>
  <c r="V218" i="111"/>
  <c r="U218" i="111"/>
  <c r="T218" i="111"/>
  <c r="S218" i="111"/>
  <c r="R218" i="111"/>
  <c r="Q218" i="111"/>
  <c r="P218" i="111"/>
  <c r="O218" i="111"/>
  <c r="N218" i="111"/>
  <c r="M218" i="111"/>
  <c r="L218" i="111"/>
  <c r="K218" i="111"/>
  <c r="J218" i="111"/>
  <c r="I218" i="111"/>
  <c r="H218" i="111"/>
  <c r="G218" i="111"/>
  <c r="F218" i="111"/>
  <c r="E218" i="111"/>
  <c r="D218" i="111"/>
  <c r="C218" i="111"/>
  <c r="B218" i="111"/>
  <c r="W217" i="111"/>
  <c r="V217" i="111"/>
  <c r="U217" i="111"/>
  <c r="T217" i="111"/>
  <c r="S217" i="111"/>
  <c r="R217" i="111"/>
  <c r="Q217" i="111"/>
  <c r="P217" i="111"/>
  <c r="O217" i="111"/>
  <c r="N217" i="111"/>
  <c r="M217" i="111"/>
  <c r="L217" i="111"/>
  <c r="K217" i="111"/>
  <c r="J217" i="111"/>
  <c r="I217" i="111"/>
  <c r="H217" i="111"/>
  <c r="G217" i="111"/>
  <c r="F217" i="111"/>
  <c r="E217" i="111"/>
  <c r="D217" i="111"/>
  <c r="C217" i="111"/>
  <c r="B217" i="111"/>
  <c r="W216" i="111"/>
  <c r="V216" i="111"/>
  <c r="U216" i="111"/>
  <c r="T216" i="111"/>
  <c r="S216" i="111"/>
  <c r="R216" i="111"/>
  <c r="Q216" i="111"/>
  <c r="P216" i="111"/>
  <c r="O216" i="111"/>
  <c r="N216" i="111"/>
  <c r="M216" i="111"/>
  <c r="L216" i="111"/>
  <c r="K216" i="111"/>
  <c r="J216" i="111"/>
  <c r="I216" i="111"/>
  <c r="H216" i="111"/>
  <c r="G216" i="111"/>
  <c r="F216" i="111"/>
  <c r="E216" i="111"/>
  <c r="D216" i="111"/>
  <c r="C216" i="111"/>
  <c r="B216" i="111"/>
  <c r="W215" i="111"/>
  <c r="V215" i="111"/>
  <c r="U215" i="111"/>
  <c r="T215" i="111"/>
  <c r="S215" i="111"/>
  <c r="R215" i="111"/>
  <c r="Q215" i="111"/>
  <c r="P215" i="111"/>
  <c r="O215" i="111"/>
  <c r="N215" i="111"/>
  <c r="M215" i="111"/>
  <c r="L215" i="111"/>
  <c r="K215" i="111"/>
  <c r="J215" i="111"/>
  <c r="I215" i="111"/>
  <c r="H215" i="111"/>
  <c r="G215" i="111"/>
  <c r="F215" i="111"/>
  <c r="E215" i="111"/>
  <c r="D215" i="111"/>
  <c r="C215" i="111"/>
  <c r="B215" i="111"/>
  <c r="W214" i="111"/>
  <c r="V214" i="111"/>
  <c r="U214" i="111"/>
  <c r="T214" i="111"/>
  <c r="S214" i="111"/>
  <c r="R214" i="111"/>
  <c r="Q214" i="111"/>
  <c r="P214" i="111"/>
  <c r="O214" i="111"/>
  <c r="N214" i="111"/>
  <c r="M214" i="111"/>
  <c r="L214" i="111"/>
  <c r="K214" i="111"/>
  <c r="J214" i="111"/>
  <c r="I214" i="111"/>
  <c r="H214" i="111"/>
  <c r="G214" i="111"/>
  <c r="F214" i="111"/>
  <c r="E214" i="111"/>
  <c r="D214" i="111"/>
  <c r="C214" i="111"/>
  <c r="B214" i="111"/>
  <c r="W213" i="111"/>
  <c r="V213" i="111"/>
  <c r="U213" i="111"/>
  <c r="T213" i="111"/>
  <c r="S213" i="111"/>
  <c r="R213" i="111"/>
  <c r="Q213" i="111"/>
  <c r="P213" i="111"/>
  <c r="O213" i="111"/>
  <c r="N213" i="111"/>
  <c r="M213" i="111"/>
  <c r="L213" i="111"/>
  <c r="K213" i="111"/>
  <c r="J213" i="111"/>
  <c r="I213" i="111"/>
  <c r="H213" i="111"/>
  <c r="G213" i="111"/>
  <c r="F213" i="111"/>
  <c r="E213" i="111"/>
  <c r="D213" i="111"/>
  <c r="C213" i="111"/>
  <c r="B213" i="111"/>
  <c r="W212" i="111"/>
  <c r="V212" i="111"/>
  <c r="U212" i="111"/>
  <c r="T212" i="111"/>
  <c r="S212" i="111"/>
  <c r="R212" i="111"/>
  <c r="Q212" i="111"/>
  <c r="P212" i="111"/>
  <c r="O212" i="111"/>
  <c r="N212" i="111"/>
  <c r="M212" i="111"/>
  <c r="L212" i="111"/>
  <c r="K212" i="111"/>
  <c r="J212" i="111"/>
  <c r="I212" i="111"/>
  <c r="H212" i="111"/>
  <c r="G212" i="111"/>
  <c r="F212" i="111"/>
  <c r="E212" i="111"/>
  <c r="D212" i="111"/>
  <c r="C212" i="111"/>
  <c r="B212" i="111"/>
  <c r="W211" i="111"/>
  <c r="V211" i="111"/>
  <c r="U211" i="111"/>
  <c r="T211" i="111"/>
  <c r="S211" i="111"/>
  <c r="R211" i="111"/>
  <c r="Q211" i="111"/>
  <c r="P211" i="111"/>
  <c r="O211" i="111"/>
  <c r="N211" i="111"/>
  <c r="M211" i="111"/>
  <c r="L211" i="111"/>
  <c r="K211" i="111"/>
  <c r="J211" i="111"/>
  <c r="I211" i="111"/>
  <c r="H211" i="111"/>
  <c r="G211" i="111"/>
  <c r="F211" i="111"/>
  <c r="E211" i="111"/>
  <c r="D211" i="111"/>
  <c r="C211" i="111"/>
  <c r="B211" i="111"/>
  <c r="W210" i="111"/>
  <c r="V210" i="111"/>
  <c r="U210" i="111"/>
  <c r="T210" i="111"/>
  <c r="S210" i="111"/>
  <c r="R210" i="111"/>
  <c r="Q210" i="111"/>
  <c r="P210" i="111"/>
  <c r="O210" i="111"/>
  <c r="N210" i="111"/>
  <c r="M210" i="111"/>
  <c r="L210" i="111"/>
  <c r="K210" i="111"/>
  <c r="J210" i="111"/>
  <c r="I210" i="111"/>
  <c r="H210" i="111"/>
  <c r="G210" i="111"/>
  <c r="F210" i="111"/>
  <c r="E210" i="111"/>
  <c r="D210" i="111"/>
  <c r="C210" i="111"/>
  <c r="B210" i="111"/>
  <c r="W209" i="111"/>
  <c r="V209" i="111"/>
  <c r="U209" i="111"/>
  <c r="T209" i="111"/>
  <c r="S209" i="111"/>
  <c r="R209" i="111"/>
  <c r="Q209" i="111"/>
  <c r="P209" i="111"/>
  <c r="O209" i="111"/>
  <c r="N209" i="111"/>
  <c r="M209" i="111"/>
  <c r="L209" i="111"/>
  <c r="K209" i="111"/>
  <c r="J209" i="111"/>
  <c r="I209" i="111"/>
  <c r="H209" i="111"/>
  <c r="G209" i="111"/>
  <c r="F209" i="111"/>
  <c r="E209" i="111"/>
  <c r="D209" i="111"/>
  <c r="C209" i="111"/>
  <c r="B209" i="111"/>
  <c r="W208" i="111"/>
  <c r="V208" i="111"/>
  <c r="U208" i="111"/>
  <c r="T208" i="111"/>
  <c r="S208" i="111"/>
  <c r="R208" i="111"/>
  <c r="Q208" i="111"/>
  <c r="P208" i="111"/>
  <c r="O208" i="111"/>
  <c r="N208" i="111"/>
  <c r="M208" i="111"/>
  <c r="L208" i="111"/>
  <c r="K208" i="111"/>
  <c r="J208" i="111"/>
  <c r="I208" i="111"/>
  <c r="H208" i="111"/>
  <c r="G208" i="111"/>
  <c r="F208" i="111"/>
  <c r="E208" i="111"/>
  <c r="D208" i="111"/>
  <c r="C208" i="111"/>
  <c r="B208" i="111"/>
  <c r="W207" i="111"/>
  <c r="V207" i="111"/>
  <c r="U207" i="111"/>
  <c r="T207" i="111"/>
  <c r="S207" i="111"/>
  <c r="S205" i="111" s="1"/>
  <c r="R207" i="111"/>
  <c r="Q207" i="111"/>
  <c r="P207" i="111"/>
  <c r="O207" i="111"/>
  <c r="N207" i="111"/>
  <c r="M207" i="111"/>
  <c r="L207" i="111"/>
  <c r="K207" i="111"/>
  <c r="K205" i="111" s="1"/>
  <c r="J207" i="111"/>
  <c r="J205" i="111" s="1"/>
  <c r="I207" i="111"/>
  <c r="H207" i="111"/>
  <c r="G207" i="111"/>
  <c r="F207" i="111"/>
  <c r="E207" i="111"/>
  <c r="D207" i="111"/>
  <c r="C207" i="111"/>
  <c r="B207" i="111"/>
  <c r="W206" i="111"/>
  <c r="V206" i="111"/>
  <c r="U206" i="111"/>
  <c r="U205" i="111" s="1"/>
  <c r="T206" i="111"/>
  <c r="S206" i="111"/>
  <c r="R206" i="111"/>
  <c r="Q206" i="111"/>
  <c r="Q205" i="111" s="1"/>
  <c r="P206" i="111"/>
  <c r="P205" i="111" s="1"/>
  <c r="O206" i="111"/>
  <c r="N206" i="111"/>
  <c r="M206" i="111"/>
  <c r="M205" i="111" s="1"/>
  <c r="L206" i="111"/>
  <c r="K206" i="111"/>
  <c r="J206" i="111"/>
  <c r="I206" i="111"/>
  <c r="I205" i="111" s="1"/>
  <c r="H206" i="111"/>
  <c r="H205" i="111" s="1"/>
  <c r="G206" i="111"/>
  <c r="F206" i="111"/>
  <c r="E206" i="111"/>
  <c r="E205" i="111" s="1"/>
  <c r="E204" i="111" s="1"/>
  <c r="E203" i="111" s="1"/>
  <c r="D206" i="111"/>
  <c r="C206" i="111"/>
  <c r="B206" i="111"/>
  <c r="T205" i="111"/>
  <c r="T274" i="111" s="1"/>
  <c r="L205" i="111"/>
  <c r="L274" i="111" s="1"/>
  <c r="G205" i="111"/>
  <c r="F205" i="111"/>
  <c r="F204" i="111" s="1"/>
  <c r="F203" i="111" s="1"/>
  <c r="B204" i="111"/>
  <c r="B203" i="111"/>
  <c r="B202" i="111"/>
  <c r="P275" i="108"/>
  <c r="P282" i="108" s="1"/>
  <c r="H275" i="108"/>
  <c r="W271" i="108"/>
  <c r="V271" i="108"/>
  <c r="U271" i="108"/>
  <c r="T271" i="108"/>
  <c r="S271" i="108"/>
  <c r="R271" i="108"/>
  <c r="Q271" i="108"/>
  <c r="P271" i="108"/>
  <c r="O271" i="108"/>
  <c r="N271" i="108"/>
  <c r="M271" i="108"/>
  <c r="L271" i="108"/>
  <c r="K271" i="108"/>
  <c r="J271" i="108"/>
  <c r="I271" i="108"/>
  <c r="H271" i="108"/>
  <c r="G271" i="108"/>
  <c r="F271" i="108"/>
  <c r="E271" i="108"/>
  <c r="D271" i="108"/>
  <c r="C271" i="108"/>
  <c r="B271" i="108"/>
  <c r="W270" i="108"/>
  <c r="V270" i="108"/>
  <c r="U270" i="108"/>
  <c r="T270" i="108"/>
  <c r="S270" i="108"/>
  <c r="R270" i="108"/>
  <c r="Q270" i="108"/>
  <c r="P270" i="108"/>
  <c r="O270" i="108"/>
  <c r="N270" i="108"/>
  <c r="M270" i="108"/>
  <c r="L270" i="108"/>
  <c r="K270" i="108"/>
  <c r="J270" i="108"/>
  <c r="I270" i="108"/>
  <c r="H270" i="108"/>
  <c r="G270" i="108"/>
  <c r="F270" i="108"/>
  <c r="E270" i="108"/>
  <c r="D270" i="108"/>
  <c r="C270" i="108"/>
  <c r="B270" i="108"/>
  <c r="W269" i="108"/>
  <c r="V269" i="108"/>
  <c r="U269" i="108"/>
  <c r="T269" i="108"/>
  <c r="S269" i="108"/>
  <c r="R269" i="108"/>
  <c r="Q269" i="108"/>
  <c r="P269" i="108"/>
  <c r="O269" i="108"/>
  <c r="N269" i="108"/>
  <c r="M269" i="108"/>
  <c r="L269" i="108"/>
  <c r="K269" i="108"/>
  <c r="J269" i="108"/>
  <c r="I269" i="108"/>
  <c r="H269" i="108"/>
  <c r="G269" i="108"/>
  <c r="F269" i="108"/>
  <c r="E269" i="108"/>
  <c r="D269" i="108"/>
  <c r="C269" i="108"/>
  <c r="B269" i="108"/>
  <c r="W268" i="108"/>
  <c r="V268" i="108"/>
  <c r="U268" i="108"/>
  <c r="T268" i="108"/>
  <c r="S268" i="108"/>
  <c r="R268" i="108"/>
  <c r="Q268" i="108"/>
  <c r="P268" i="108"/>
  <c r="O268" i="108"/>
  <c r="N268" i="108"/>
  <c r="M268" i="108"/>
  <c r="L268" i="108"/>
  <c r="K268" i="108"/>
  <c r="J268" i="108"/>
  <c r="I268" i="108"/>
  <c r="H268" i="108"/>
  <c r="G268" i="108"/>
  <c r="F268" i="108"/>
  <c r="E268" i="108"/>
  <c r="D268" i="108"/>
  <c r="C268" i="108"/>
  <c r="B268" i="108"/>
  <c r="W267" i="108"/>
  <c r="V267" i="108"/>
  <c r="U267" i="108"/>
  <c r="T267" i="108"/>
  <c r="S267" i="108"/>
  <c r="R267" i="108"/>
  <c r="Q267" i="108"/>
  <c r="P267" i="108"/>
  <c r="O267" i="108"/>
  <c r="N267" i="108"/>
  <c r="M267" i="108"/>
  <c r="L267" i="108"/>
  <c r="K267" i="108"/>
  <c r="J267" i="108"/>
  <c r="I267" i="108"/>
  <c r="H267" i="108"/>
  <c r="G267" i="108"/>
  <c r="F267" i="108"/>
  <c r="E267" i="108"/>
  <c r="D267" i="108"/>
  <c r="C267" i="108"/>
  <c r="B267" i="108"/>
  <c r="W266" i="108"/>
  <c r="V266" i="108"/>
  <c r="U266" i="108"/>
  <c r="T266" i="108"/>
  <c r="S266" i="108"/>
  <c r="R266" i="108"/>
  <c r="Q266" i="108"/>
  <c r="P266" i="108"/>
  <c r="O266" i="108"/>
  <c r="N266" i="108"/>
  <c r="M266" i="108"/>
  <c r="L266" i="108"/>
  <c r="K266" i="108"/>
  <c r="J266" i="108"/>
  <c r="I266" i="108"/>
  <c r="H266" i="108"/>
  <c r="G266" i="108"/>
  <c r="F266" i="108"/>
  <c r="E266" i="108"/>
  <c r="D266" i="108"/>
  <c r="C266" i="108"/>
  <c r="B266" i="108"/>
  <c r="W265" i="108"/>
  <c r="V265" i="108"/>
  <c r="U265" i="108"/>
  <c r="T265" i="108"/>
  <c r="S265" i="108"/>
  <c r="R265" i="108"/>
  <c r="Q265" i="108"/>
  <c r="P265" i="108"/>
  <c r="O265" i="108"/>
  <c r="N265" i="108"/>
  <c r="M265" i="108"/>
  <c r="L265" i="108"/>
  <c r="K265" i="108"/>
  <c r="J265" i="108"/>
  <c r="I265" i="108"/>
  <c r="H265" i="108"/>
  <c r="G265" i="108"/>
  <c r="F265" i="108"/>
  <c r="E265" i="108"/>
  <c r="D265" i="108"/>
  <c r="C265" i="108"/>
  <c r="B265" i="108"/>
  <c r="W264" i="108"/>
  <c r="V264" i="108"/>
  <c r="U264" i="108"/>
  <c r="T264" i="108"/>
  <c r="S264" i="108"/>
  <c r="R264" i="108"/>
  <c r="Q264" i="108"/>
  <c r="P264" i="108"/>
  <c r="O264" i="108"/>
  <c r="N264" i="108"/>
  <c r="M264" i="108"/>
  <c r="L264" i="108"/>
  <c r="K264" i="108"/>
  <c r="J264" i="108"/>
  <c r="I264" i="108"/>
  <c r="H264" i="108"/>
  <c r="G264" i="108"/>
  <c r="F264" i="108"/>
  <c r="E264" i="108"/>
  <c r="D264" i="108"/>
  <c r="C264" i="108"/>
  <c r="B264" i="108"/>
  <c r="W263" i="108"/>
  <c r="V263" i="108"/>
  <c r="U263" i="108"/>
  <c r="T263" i="108"/>
  <c r="S263" i="108"/>
  <c r="R263" i="108"/>
  <c r="Q263" i="108"/>
  <c r="P263" i="108"/>
  <c r="O263" i="108"/>
  <c r="N263" i="108"/>
  <c r="M263" i="108"/>
  <c r="L263" i="108"/>
  <c r="K263" i="108"/>
  <c r="J263" i="108"/>
  <c r="I263" i="108"/>
  <c r="H263" i="108"/>
  <c r="G263" i="108"/>
  <c r="F263" i="108"/>
  <c r="E263" i="108"/>
  <c r="D263" i="108"/>
  <c r="C263" i="108"/>
  <c r="B263" i="108"/>
  <c r="W262" i="108"/>
  <c r="V262" i="108"/>
  <c r="U262" i="108"/>
  <c r="T262" i="108"/>
  <c r="S262" i="108"/>
  <c r="R262" i="108"/>
  <c r="Q262" i="108"/>
  <c r="P262" i="108"/>
  <c r="O262" i="108"/>
  <c r="N262" i="108"/>
  <c r="M262" i="108"/>
  <c r="L262" i="108"/>
  <c r="K262" i="108"/>
  <c r="J262" i="108"/>
  <c r="I262" i="108"/>
  <c r="H262" i="108"/>
  <c r="G262" i="108"/>
  <c r="F262" i="108"/>
  <c r="E262" i="108"/>
  <c r="D262" i="108"/>
  <c r="C262" i="108"/>
  <c r="B262" i="108"/>
  <c r="W261" i="108"/>
  <c r="V261" i="108"/>
  <c r="U261" i="108"/>
  <c r="T261" i="108"/>
  <c r="S261" i="108"/>
  <c r="R261" i="108"/>
  <c r="Q261" i="108"/>
  <c r="P261" i="108"/>
  <c r="O261" i="108"/>
  <c r="N261" i="108"/>
  <c r="M261" i="108"/>
  <c r="L261" i="108"/>
  <c r="K261" i="108"/>
  <c r="J261" i="108"/>
  <c r="I261" i="108"/>
  <c r="H261" i="108"/>
  <c r="G261" i="108"/>
  <c r="F261" i="108"/>
  <c r="E261" i="108"/>
  <c r="D261" i="108"/>
  <c r="C261" i="108"/>
  <c r="B261" i="108"/>
  <c r="W260" i="108"/>
  <c r="V260" i="108"/>
  <c r="U260" i="108"/>
  <c r="T260" i="108"/>
  <c r="S260" i="108"/>
  <c r="R260" i="108"/>
  <c r="Q260" i="108"/>
  <c r="P260" i="108"/>
  <c r="O260" i="108"/>
  <c r="N260" i="108"/>
  <c r="M260" i="108"/>
  <c r="L260" i="108"/>
  <c r="K260" i="108"/>
  <c r="J260" i="108"/>
  <c r="I260" i="108"/>
  <c r="H260" i="108"/>
  <c r="G260" i="108"/>
  <c r="F260" i="108"/>
  <c r="E260" i="108"/>
  <c r="D260" i="108"/>
  <c r="C260" i="108"/>
  <c r="B260" i="108"/>
  <c r="W259" i="108"/>
  <c r="V259" i="108"/>
  <c r="U259" i="108"/>
  <c r="T259" i="108"/>
  <c r="S259" i="108"/>
  <c r="R259" i="108"/>
  <c r="Q259" i="108"/>
  <c r="P259" i="108"/>
  <c r="O259" i="108"/>
  <c r="N259" i="108"/>
  <c r="M259" i="108"/>
  <c r="L259" i="108"/>
  <c r="K259" i="108"/>
  <c r="J259" i="108"/>
  <c r="I259" i="108"/>
  <c r="H259" i="108"/>
  <c r="G259" i="108"/>
  <c r="F259" i="108"/>
  <c r="E259" i="108"/>
  <c r="D259" i="108"/>
  <c r="C259" i="108"/>
  <c r="B259" i="108"/>
  <c r="W258" i="108"/>
  <c r="V258" i="108"/>
  <c r="U258" i="108"/>
  <c r="T258" i="108"/>
  <c r="S258" i="108"/>
  <c r="R258" i="108"/>
  <c r="Q258" i="108"/>
  <c r="P258" i="108"/>
  <c r="O258" i="108"/>
  <c r="N258" i="108"/>
  <c r="M258" i="108"/>
  <c r="L258" i="108"/>
  <c r="K258" i="108"/>
  <c r="J258" i="108"/>
  <c r="I258" i="108"/>
  <c r="H258" i="108"/>
  <c r="G258" i="108"/>
  <c r="F258" i="108"/>
  <c r="E258" i="108"/>
  <c r="D258" i="108"/>
  <c r="C258" i="108"/>
  <c r="B258" i="108"/>
  <c r="W257" i="108"/>
  <c r="V257" i="108"/>
  <c r="U257" i="108"/>
  <c r="T257" i="108"/>
  <c r="S257" i="108"/>
  <c r="R257" i="108"/>
  <c r="Q257" i="108"/>
  <c r="P257" i="108"/>
  <c r="O257" i="108"/>
  <c r="N257" i="108"/>
  <c r="M257" i="108"/>
  <c r="L257" i="108"/>
  <c r="K257" i="108"/>
  <c r="J257" i="108"/>
  <c r="I257" i="108"/>
  <c r="H257" i="108"/>
  <c r="G257" i="108"/>
  <c r="F257" i="108"/>
  <c r="E257" i="108"/>
  <c r="D257" i="108"/>
  <c r="C257" i="108"/>
  <c r="B257" i="108"/>
  <c r="W256" i="108"/>
  <c r="V256" i="108"/>
  <c r="U256" i="108"/>
  <c r="T256" i="108"/>
  <c r="S256" i="108"/>
  <c r="R256" i="108"/>
  <c r="Q256" i="108"/>
  <c r="P256" i="108"/>
  <c r="O256" i="108"/>
  <c r="N256" i="108"/>
  <c r="M256" i="108"/>
  <c r="L256" i="108"/>
  <c r="K256" i="108"/>
  <c r="J256" i="108"/>
  <c r="I256" i="108"/>
  <c r="H256" i="108"/>
  <c r="G256" i="108"/>
  <c r="F256" i="108"/>
  <c r="E256" i="108"/>
  <c r="D256" i="108"/>
  <c r="C256" i="108"/>
  <c r="B256" i="108"/>
  <c r="W255" i="108"/>
  <c r="V255" i="108"/>
  <c r="U255" i="108"/>
  <c r="T255" i="108"/>
  <c r="S255" i="108"/>
  <c r="R255" i="108"/>
  <c r="Q255" i="108"/>
  <c r="P255" i="108"/>
  <c r="O255" i="108"/>
  <c r="N255" i="108"/>
  <c r="M255" i="108"/>
  <c r="L255" i="108"/>
  <c r="K255" i="108"/>
  <c r="J255" i="108"/>
  <c r="I255" i="108"/>
  <c r="H255" i="108"/>
  <c r="G255" i="108"/>
  <c r="F255" i="108"/>
  <c r="E255" i="108"/>
  <c r="D255" i="108"/>
  <c r="C255" i="108"/>
  <c r="B255" i="108"/>
  <c r="W254" i="108"/>
  <c r="V254" i="108"/>
  <c r="U254" i="108"/>
  <c r="T254" i="108"/>
  <c r="S254" i="108"/>
  <c r="R254" i="108"/>
  <c r="Q254" i="108"/>
  <c r="P254" i="108"/>
  <c r="O254" i="108"/>
  <c r="N254" i="108"/>
  <c r="M254" i="108"/>
  <c r="L254" i="108"/>
  <c r="K254" i="108"/>
  <c r="J254" i="108"/>
  <c r="I254" i="108"/>
  <c r="H254" i="108"/>
  <c r="G254" i="108"/>
  <c r="F254" i="108"/>
  <c r="E254" i="108"/>
  <c r="D254" i="108"/>
  <c r="C254" i="108"/>
  <c r="B254" i="108"/>
  <c r="W253" i="108"/>
  <c r="V253" i="108"/>
  <c r="U253" i="108"/>
  <c r="T253" i="108"/>
  <c r="S253" i="108"/>
  <c r="R253" i="108"/>
  <c r="Q253" i="108"/>
  <c r="P253" i="108"/>
  <c r="O253" i="108"/>
  <c r="N253" i="108"/>
  <c r="M253" i="108"/>
  <c r="L253" i="108"/>
  <c r="K253" i="108"/>
  <c r="J253" i="108"/>
  <c r="I253" i="108"/>
  <c r="H253" i="108"/>
  <c r="G253" i="108"/>
  <c r="F253" i="108"/>
  <c r="E253" i="108"/>
  <c r="D253" i="108"/>
  <c r="C253" i="108"/>
  <c r="B253" i="108"/>
  <c r="W252" i="108"/>
  <c r="V252" i="108"/>
  <c r="U252" i="108"/>
  <c r="T252" i="108"/>
  <c r="S252" i="108"/>
  <c r="R252" i="108"/>
  <c r="Q252" i="108"/>
  <c r="P252" i="108"/>
  <c r="O252" i="108"/>
  <c r="N252" i="108"/>
  <c r="M252" i="108"/>
  <c r="L252" i="108"/>
  <c r="K252" i="108"/>
  <c r="J252" i="108"/>
  <c r="I252" i="108"/>
  <c r="H252" i="108"/>
  <c r="G252" i="108"/>
  <c r="F252" i="108"/>
  <c r="E252" i="108"/>
  <c r="D252" i="108"/>
  <c r="C252" i="108"/>
  <c r="B252" i="108"/>
  <c r="W251" i="108"/>
  <c r="V251" i="108"/>
  <c r="U251" i="108"/>
  <c r="T251" i="108"/>
  <c r="S251" i="108"/>
  <c r="R251" i="108"/>
  <c r="Q251" i="108"/>
  <c r="P251" i="108"/>
  <c r="O251" i="108"/>
  <c r="N251" i="108"/>
  <c r="M251" i="108"/>
  <c r="L251" i="108"/>
  <c r="K251" i="108"/>
  <c r="J251" i="108"/>
  <c r="I251" i="108"/>
  <c r="H251" i="108"/>
  <c r="G251" i="108"/>
  <c r="F251" i="108"/>
  <c r="E251" i="108"/>
  <c r="D251" i="108"/>
  <c r="C251" i="108"/>
  <c r="B251" i="108"/>
  <c r="W250" i="108"/>
  <c r="V250" i="108"/>
  <c r="V248" i="108" s="1"/>
  <c r="V276" i="108" s="1"/>
  <c r="V283" i="108" s="1"/>
  <c r="U250" i="108"/>
  <c r="T250" i="108"/>
  <c r="S250" i="108"/>
  <c r="R250" i="108"/>
  <c r="Q250" i="108"/>
  <c r="P250" i="108"/>
  <c r="O250" i="108"/>
  <c r="N250" i="108"/>
  <c r="N248" i="108" s="1"/>
  <c r="N276" i="108" s="1"/>
  <c r="N283" i="108" s="1"/>
  <c r="M250" i="108"/>
  <c r="L250" i="108"/>
  <c r="K250" i="108"/>
  <c r="J250" i="108"/>
  <c r="I250" i="108"/>
  <c r="H250" i="108"/>
  <c r="G250" i="108"/>
  <c r="F250" i="108"/>
  <c r="E250" i="108"/>
  <c r="D250" i="108"/>
  <c r="C250" i="108"/>
  <c r="B250" i="108"/>
  <c r="W249" i="108"/>
  <c r="V249" i="108"/>
  <c r="U249" i="108"/>
  <c r="T249" i="108"/>
  <c r="T248" i="108" s="1"/>
  <c r="T276" i="108" s="1"/>
  <c r="T283" i="108" s="1"/>
  <c r="S249" i="108"/>
  <c r="S248" i="108" s="1"/>
  <c r="S276" i="108" s="1"/>
  <c r="S283" i="108" s="1"/>
  <c r="R249" i="108"/>
  <c r="Q249" i="108"/>
  <c r="Q248" i="108" s="1"/>
  <c r="Q276" i="108" s="1"/>
  <c r="Q283" i="108" s="1"/>
  <c r="P249" i="108"/>
  <c r="P248" i="108" s="1"/>
  <c r="P276" i="108" s="1"/>
  <c r="P283" i="108" s="1"/>
  <c r="O249" i="108"/>
  <c r="N249" i="108"/>
  <c r="M249" i="108"/>
  <c r="L249" i="108"/>
  <c r="L248" i="108" s="1"/>
  <c r="L276" i="108" s="1"/>
  <c r="L283" i="108" s="1"/>
  <c r="K249" i="108"/>
  <c r="K248" i="108" s="1"/>
  <c r="K276" i="108" s="1"/>
  <c r="K283" i="108" s="1"/>
  <c r="J249" i="108"/>
  <c r="I249" i="108"/>
  <c r="I248" i="108" s="1"/>
  <c r="I276" i="108" s="1"/>
  <c r="H249" i="108"/>
  <c r="H248" i="108" s="1"/>
  <c r="H276" i="108" s="1"/>
  <c r="G249" i="108"/>
  <c r="F249" i="108"/>
  <c r="E249" i="108"/>
  <c r="D249" i="108"/>
  <c r="C249" i="108"/>
  <c r="B249" i="108"/>
  <c r="W248" i="108"/>
  <c r="W276" i="108" s="1"/>
  <c r="W283" i="108" s="1"/>
  <c r="U248" i="108"/>
  <c r="U276" i="108" s="1"/>
  <c r="U283" i="108" s="1"/>
  <c r="R248" i="108"/>
  <c r="R276" i="108" s="1"/>
  <c r="R283" i="108" s="1"/>
  <c r="O248" i="108"/>
  <c r="O276" i="108" s="1"/>
  <c r="O283" i="108" s="1"/>
  <c r="M248" i="108"/>
  <c r="M276" i="108" s="1"/>
  <c r="M283" i="108" s="1"/>
  <c r="J248" i="108"/>
  <c r="J276" i="108" s="1"/>
  <c r="J283" i="108" s="1"/>
  <c r="G248" i="108"/>
  <c r="F248" i="108"/>
  <c r="E248" i="108"/>
  <c r="W247" i="108"/>
  <c r="V247" i="108"/>
  <c r="U247" i="108"/>
  <c r="T247" i="108"/>
  <c r="S247" i="108"/>
  <c r="R247" i="108"/>
  <c r="Q247" i="108"/>
  <c r="P247" i="108"/>
  <c r="O247" i="108"/>
  <c r="N247" i="108"/>
  <c r="M247" i="108"/>
  <c r="L247" i="108"/>
  <c r="K247" i="108"/>
  <c r="J247" i="108"/>
  <c r="I247" i="108"/>
  <c r="H247" i="108"/>
  <c r="G247" i="108"/>
  <c r="F247" i="108"/>
  <c r="E247" i="108"/>
  <c r="D247" i="108"/>
  <c r="C247" i="108"/>
  <c r="B247" i="108"/>
  <c r="W246" i="108"/>
  <c r="V246" i="108"/>
  <c r="U246" i="108"/>
  <c r="T246" i="108"/>
  <c r="S246" i="108"/>
  <c r="R246" i="108"/>
  <c r="Q246" i="108"/>
  <c r="P246" i="108"/>
  <c r="O246" i="108"/>
  <c r="N246" i="108"/>
  <c r="M246" i="108"/>
  <c r="L246" i="108"/>
  <c r="K246" i="108"/>
  <c r="J246" i="108"/>
  <c r="I246" i="108"/>
  <c r="H246" i="108"/>
  <c r="G246" i="108"/>
  <c r="F246" i="108"/>
  <c r="E246" i="108"/>
  <c r="D246" i="108"/>
  <c r="C246" i="108"/>
  <c r="B246" i="108"/>
  <c r="W245" i="108"/>
  <c r="V245" i="108"/>
  <c r="U245" i="108"/>
  <c r="T245" i="108"/>
  <c r="S245" i="108"/>
  <c r="R245" i="108"/>
  <c r="Q245" i="108"/>
  <c r="P245" i="108"/>
  <c r="O245" i="108"/>
  <c r="N245" i="108"/>
  <c r="M245" i="108"/>
  <c r="L245" i="108"/>
  <c r="K245" i="108"/>
  <c r="J245" i="108"/>
  <c r="I245" i="108"/>
  <c r="H245" i="108"/>
  <c r="G245" i="108"/>
  <c r="F245" i="108"/>
  <c r="E245" i="108"/>
  <c r="D245" i="108"/>
  <c r="C245" i="108"/>
  <c r="B245" i="108"/>
  <c r="W244" i="108"/>
  <c r="V244" i="108"/>
  <c r="U244" i="108"/>
  <c r="T244" i="108"/>
  <c r="S244" i="108"/>
  <c r="R244" i="108"/>
  <c r="Q244" i="108"/>
  <c r="P244" i="108"/>
  <c r="O244" i="108"/>
  <c r="N244" i="108"/>
  <c r="M244" i="108"/>
  <c r="L244" i="108"/>
  <c r="K244" i="108"/>
  <c r="J244" i="108"/>
  <c r="I244" i="108"/>
  <c r="H244" i="108"/>
  <c r="G244" i="108"/>
  <c r="F244" i="108"/>
  <c r="E244" i="108"/>
  <c r="D244" i="108"/>
  <c r="C244" i="108"/>
  <c r="B244" i="108"/>
  <c r="W243" i="108"/>
  <c r="V243" i="108"/>
  <c r="U243" i="108"/>
  <c r="T243" i="108"/>
  <c r="S243" i="108"/>
  <c r="R243" i="108"/>
  <c r="Q243" i="108"/>
  <c r="P243" i="108"/>
  <c r="O243" i="108"/>
  <c r="N243" i="108"/>
  <c r="M243" i="108"/>
  <c r="L243" i="108"/>
  <c r="K243" i="108"/>
  <c r="J243" i="108"/>
  <c r="I243" i="108"/>
  <c r="H243" i="108"/>
  <c r="G243" i="108"/>
  <c r="F243" i="108"/>
  <c r="E243" i="108"/>
  <c r="D243" i="108"/>
  <c r="C243" i="108"/>
  <c r="B243" i="108"/>
  <c r="W242" i="108"/>
  <c r="V242" i="108"/>
  <c r="U242" i="108"/>
  <c r="T242" i="108"/>
  <c r="S242" i="108"/>
  <c r="R242" i="108"/>
  <c r="Q242" i="108"/>
  <c r="P242" i="108"/>
  <c r="O242" i="108"/>
  <c r="N242" i="108"/>
  <c r="M242" i="108"/>
  <c r="L242" i="108"/>
  <c r="K242" i="108"/>
  <c r="J242" i="108"/>
  <c r="I242" i="108"/>
  <c r="H242" i="108"/>
  <c r="G242" i="108"/>
  <c r="F242" i="108"/>
  <c r="E242" i="108"/>
  <c r="D242" i="108"/>
  <c r="C242" i="108"/>
  <c r="B242" i="108"/>
  <c r="W241" i="108"/>
  <c r="V241" i="108"/>
  <c r="U241" i="108"/>
  <c r="T241" i="108"/>
  <c r="S241" i="108"/>
  <c r="R241" i="108"/>
  <c r="Q241" i="108"/>
  <c r="P241" i="108"/>
  <c r="O241" i="108"/>
  <c r="N241" i="108"/>
  <c r="M241" i="108"/>
  <c r="L241" i="108"/>
  <c r="K241" i="108"/>
  <c r="J241" i="108"/>
  <c r="I241" i="108"/>
  <c r="H241" i="108"/>
  <c r="G241" i="108"/>
  <c r="F241" i="108"/>
  <c r="E241" i="108"/>
  <c r="D241" i="108"/>
  <c r="C241" i="108"/>
  <c r="B241" i="108"/>
  <c r="W240" i="108"/>
  <c r="V240" i="108"/>
  <c r="U240" i="108"/>
  <c r="T240" i="108"/>
  <c r="S240" i="108"/>
  <c r="R240" i="108"/>
  <c r="Q240" i="108"/>
  <c r="P240" i="108"/>
  <c r="O240" i="108"/>
  <c r="N240" i="108"/>
  <c r="M240" i="108"/>
  <c r="L240" i="108"/>
  <c r="K240" i="108"/>
  <c r="J240" i="108"/>
  <c r="I240" i="108"/>
  <c r="H240" i="108"/>
  <c r="G240" i="108"/>
  <c r="F240" i="108"/>
  <c r="E240" i="108"/>
  <c r="D240" i="108"/>
  <c r="C240" i="108"/>
  <c r="B240" i="108"/>
  <c r="W239" i="108"/>
  <c r="V239" i="108"/>
  <c r="U239" i="108"/>
  <c r="T239" i="108"/>
  <c r="S239" i="108"/>
  <c r="R239" i="108"/>
  <c r="Q239" i="108"/>
  <c r="P239" i="108"/>
  <c r="O239" i="108"/>
  <c r="N239" i="108"/>
  <c r="M239" i="108"/>
  <c r="L239" i="108"/>
  <c r="K239" i="108"/>
  <c r="J239" i="108"/>
  <c r="I239" i="108"/>
  <c r="H239" i="108"/>
  <c r="G239" i="108"/>
  <c r="F239" i="108"/>
  <c r="E239" i="108"/>
  <c r="D239" i="108"/>
  <c r="C239" i="108"/>
  <c r="B239" i="108"/>
  <c r="W238" i="108"/>
  <c r="V238" i="108"/>
  <c r="U238" i="108"/>
  <c r="T238" i="108"/>
  <c r="S238" i="108"/>
  <c r="R238" i="108"/>
  <c r="Q238" i="108"/>
  <c r="P238" i="108"/>
  <c r="O238" i="108"/>
  <c r="N238" i="108"/>
  <c r="M238" i="108"/>
  <c r="L238" i="108"/>
  <c r="K238" i="108"/>
  <c r="J238" i="108"/>
  <c r="I238" i="108"/>
  <c r="H238" i="108"/>
  <c r="G238" i="108"/>
  <c r="F238" i="108"/>
  <c r="E238" i="108"/>
  <c r="D238" i="108"/>
  <c r="C238" i="108"/>
  <c r="B238" i="108"/>
  <c r="W237" i="108"/>
  <c r="V237" i="108"/>
  <c r="U237" i="108"/>
  <c r="T237" i="108"/>
  <c r="S237" i="108"/>
  <c r="R237" i="108"/>
  <c r="Q237" i="108"/>
  <c r="P237" i="108"/>
  <c r="O237" i="108"/>
  <c r="N237" i="108"/>
  <c r="M237" i="108"/>
  <c r="L237" i="108"/>
  <c r="K237" i="108"/>
  <c r="J237" i="108"/>
  <c r="I237" i="108"/>
  <c r="H237" i="108"/>
  <c r="G237" i="108"/>
  <c r="F237" i="108"/>
  <c r="E237" i="108"/>
  <c r="D237" i="108"/>
  <c r="C237" i="108"/>
  <c r="B237" i="108"/>
  <c r="W236" i="108"/>
  <c r="V236" i="108"/>
  <c r="U236" i="108"/>
  <c r="T236" i="108"/>
  <c r="S236" i="108"/>
  <c r="R236" i="108"/>
  <c r="Q236" i="108"/>
  <c r="P236" i="108"/>
  <c r="O236" i="108"/>
  <c r="N236" i="108"/>
  <c r="M236" i="108"/>
  <c r="L236" i="108"/>
  <c r="K236" i="108"/>
  <c r="J236" i="108"/>
  <c r="I236" i="108"/>
  <c r="H236" i="108"/>
  <c r="G236" i="108"/>
  <c r="F236" i="108"/>
  <c r="E236" i="108"/>
  <c r="D236" i="108"/>
  <c r="C236" i="108"/>
  <c r="B236" i="108"/>
  <c r="W235" i="108"/>
  <c r="V235" i="108"/>
  <c r="U235" i="108"/>
  <c r="T235" i="108"/>
  <c r="S235" i="108"/>
  <c r="R235" i="108"/>
  <c r="Q235" i="108"/>
  <c r="P235" i="108"/>
  <c r="O235" i="108"/>
  <c r="N235" i="108"/>
  <c r="M235" i="108"/>
  <c r="L235" i="108"/>
  <c r="K235" i="108"/>
  <c r="J235" i="108"/>
  <c r="I235" i="108"/>
  <c r="H235" i="108"/>
  <c r="G235" i="108"/>
  <c r="F235" i="108"/>
  <c r="E235" i="108"/>
  <c r="D235" i="108"/>
  <c r="C235" i="108"/>
  <c r="B235" i="108"/>
  <c r="W234" i="108"/>
  <c r="V234" i="108"/>
  <c r="U234" i="108"/>
  <c r="T234" i="108"/>
  <c r="S234" i="108"/>
  <c r="R234" i="108"/>
  <c r="Q234" i="108"/>
  <c r="P234" i="108"/>
  <c r="O234" i="108"/>
  <c r="N234" i="108"/>
  <c r="M234" i="108"/>
  <c r="L234" i="108"/>
  <c r="K234" i="108"/>
  <c r="J234" i="108"/>
  <c r="I234" i="108"/>
  <c r="H234" i="108"/>
  <c r="G234" i="108"/>
  <c r="F234" i="108"/>
  <c r="E234" i="108"/>
  <c r="D234" i="108"/>
  <c r="C234" i="108"/>
  <c r="B234" i="108"/>
  <c r="W233" i="108"/>
  <c r="V233" i="108"/>
  <c r="U233" i="108"/>
  <c r="T233" i="108"/>
  <c r="S233" i="108"/>
  <c r="R233" i="108"/>
  <c r="Q233" i="108"/>
  <c r="P233" i="108"/>
  <c r="O233" i="108"/>
  <c r="N233" i="108"/>
  <c r="M233" i="108"/>
  <c r="L233" i="108"/>
  <c r="K233" i="108"/>
  <c r="J233" i="108"/>
  <c r="I233" i="108"/>
  <c r="H233" i="108"/>
  <c r="G233" i="108"/>
  <c r="F233" i="108"/>
  <c r="E233" i="108"/>
  <c r="D233" i="108"/>
  <c r="C233" i="108"/>
  <c r="B233" i="108"/>
  <c r="W232" i="108"/>
  <c r="V232" i="108"/>
  <c r="U232" i="108"/>
  <c r="T232" i="108"/>
  <c r="S232" i="108"/>
  <c r="R232" i="108"/>
  <c r="Q232" i="108"/>
  <c r="P232" i="108"/>
  <c r="O232" i="108"/>
  <c r="N232" i="108"/>
  <c r="M232" i="108"/>
  <c r="L232" i="108"/>
  <c r="K232" i="108"/>
  <c r="J232" i="108"/>
  <c r="I232" i="108"/>
  <c r="H232" i="108"/>
  <c r="G232" i="108"/>
  <c r="F232" i="108"/>
  <c r="E232" i="108"/>
  <c r="D232" i="108"/>
  <c r="C232" i="108"/>
  <c r="B232" i="108"/>
  <c r="W231" i="108"/>
  <c r="V231" i="108"/>
  <c r="U231" i="108"/>
  <c r="T231" i="108"/>
  <c r="S231" i="108"/>
  <c r="R231" i="108"/>
  <c r="Q231" i="108"/>
  <c r="P231" i="108"/>
  <c r="O231" i="108"/>
  <c r="N231" i="108"/>
  <c r="M231" i="108"/>
  <c r="L231" i="108"/>
  <c r="K231" i="108"/>
  <c r="J231" i="108"/>
  <c r="I231" i="108"/>
  <c r="H231" i="108"/>
  <c r="G231" i="108"/>
  <c r="F231" i="108"/>
  <c r="E231" i="108"/>
  <c r="D231" i="108"/>
  <c r="C231" i="108"/>
  <c r="B231" i="108"/>
  <c r="W230" i="108"/>
  <c r="V230" i="108"/>
  <c r="U230" i="108"/>
  <c r="T230" i="108"/>
  <c r="S230" i="108"/>
  <c r="S227" i="108" s="1"/>
  <c r="S275" i="108" s="1"/>
  <c r="S282" i="108" s="1"/>
  <c r="R230" i="108"/>
  <c r="Q230" i="108"/>
  <c r="P230" i="108"/>
  <c r="O230" i="108"/>
  <c r="N230" i="108"/>
  <c r="M230" i="108"/>
  <c r="L230" i="108"/>
  <c r="K230" i="108"/>
  <c r="K227" i="108" s="1"/>
  <c r="K275" i="108" s="1"/>
  <c r="K282" i="108" s="1"/>
  <c r="J230" i="108"/>
  <c r="I230" i="108"/>
  <c r="H230" i="108"/>
  <c r="G230" i="108"/>
  <c r="F230" i="108"/>
  <c r="E230" i="108"/>
  <c r="D230" i="108"/>
  <c r="C230" i="108"/>
  <c r="B230" i="108"/>
  <c r="W229" i="108"/>
  <c r="V229" i="108"/>
  <c r="U229" i="108"/>
  <c r="T229" i="108"/>
  <c r="S229" i="108"/>
  <c r="R229" i="108"/>
  <c r="Q229" i="108"/>
  <c r="Q227" i="108" s="1"/>
  <c r="Q275" i="108" s="1"/>
  <c r="Q282" i="108" s="1"/>
  <c r="P229" i="108"/>
  <c r="O229" i="108"/>
  <c r="N229" i="108"/>
  <c r="M229" i="108"/>
  <c r="L229" i="108"/>
  <c r="K229" i="108"/>
  <c r="J229" i="108"/>
  <c r="I229" i="108"/>
  <c r="I227" i="108" s="1"/>
  <c r="I275" i="108" s="1"/>
  <c r="H229" i="108"/>
  <c r="G229" i="108"/>
  <c r="F229" i="108"/>
  <c r="E229" i="108"/>
  <c r="D229" i="108"/>
  <c r="C229" i="108"/>
  <c r="B229" i="108"/>
  <c r="W228" i="108"/>
  <c r="W227" i="108" s="1"/>
  <c r="W275" i="108" s="1"/>
  <c r="W282" i="108" s="1"/>
  <c r="V228" i="108"/>
  <c r="V227" i="108" s="1"/>
  <c r="V275" i="108" s="1"/>
  <c r="V282" i="108" s="1"/>
  <c r="U228" i="108"/>
  <c r="T228" i="108"/>
  <c r="T227" i="108" s="1"/>
  <c r="T275" i="108" s="1"/>
  <c r="T282" i="108" s="1"/>
  <c r="S228" i="108"/>
  <c r="R228" i="108"/>
  <c r="Q228" i="108"/>
  <c r="P228" i="108"/>
  <c r="O228" i="108"/>
  <c r="O227" i="108" s="1"/>
  <c r="O275" i="108" s="1"/>
  <c r="O282" i="108" s="1"/>
  <c r="N228" i="108"/>
  <c r="N227" i="108" s="1"/>
  <c r="N275" i="108" s="1"/>
  <c r="N282" i="108" s="1"/>
  <c r="M228" i="108"/>
  <c r="L228" i="108"/>
  <c r="L227" i="108" s="1"/>
  <c r="L275" i="108" s="1"/>
  <c r="L282" i="108" s="1"/>
  <c r="K228" i="108"/>
  <c r="J228" i="108"/>
  <c r="I228" i="108"/>
  <c r="H228" i="108"/>
  <c r="G228" i="108"/>
  <c r="F228" i="108"/>
  <c r="E228" i="108"/>
  <c r="D228" i="108"/>
  <c r="C228" i="108"/>
  <c r="B228" i="108"/>
  <c r="U227" i="108"/>
  <c r="U275" i="108" s="1"/>
  <c r="U282" i="108" s="1"/>
  <c r="R227" i="108"/>
  <c r="R275" i="108" s="1"/>
  <c r="R282" i="108" s="1"/>
  <c r="P227" i="108"/>
  <c r="M227" i="108"/>
  <c r="M275" i="108" s="1"/>
  <c r="M282" i="108" s="1"/>
  <c r="J227" i="108"/>
  <c r="J275" i="108" s="1"/>
  <c r="J282" i="108" s="1"/>
  <c r="H227" i="108"/>
  <c r="G227" i="108"/>
  <c r="F227" i="108"/>
  <c r="E227" i="108"/>
  <c r="D227" i="108"/>
  <c r="W226" i="108"/>
  <c r="V226" i="108"/>
  <c r="U226" i="108"/>
  <c r="T226" i="108"/>
  <c r="S226" i="108"/>
  <c r="R226" i="108"/>
  <c r="Q226" i="108"/>
  <c r="P226" i="108"/>
  <c r="O226" i="108"/>
  <c r="N226" i="108"/>
  <c r="M226" i="108"/>
  <c r="L226" i="108"/>
  <c r="K226" i="108"/>
  <c r="J226" i="108"/>
  <c r="I226" i="108"/>
  <c r="H226" i="108"/>
  <c r="G226" i="108"/>
  <c r="F226" i="108"/>
  <c r="E226" i="108"/>
  <c r="D226" i="108"/>
  <c r="C226" i="108"/>
  <c r="B226" i="108"/>
  <c r="W225" i="108"/>
  <c r="V225" i="108"/>
  <c r="U225" i="108"/>
  <c r="T225" i="108"/>
  <c r="S225" i="108"/>
  <c r="R225" i="108"/>
  <c r="Q225" i="108"/>
  <c r="P225" i="108"/>
  <c r="O225" i="108"/>
  <c r="N225" i="108"/>
  <c r="M225" i="108"/>
  <c r="L225" i="108"/>
  <c r="K225" i="108"/>
  <c r="J225" i="108"/>
  <c r="I225" i="108"/>
  <c r="H225" i="108"/>
  <c r="G225" i="108"/>
  <c r="F225" i="108"/>
  <c r="E225" i="108"/>
  <c r="D225" i="108"/>
  <c r="C225" i="108"/>
  <c r="B225" i="108"/>
  <c r="W224" i="108"/>
  <c r="V224" i="108"/>
  <c r="U224" i="108"/>
  <c r="T224" i="108"/>
  <c r="S224" i="108"/>
  <c r="R224" i="108"/>
  <c r="Q224" i="108"/>
  <c r="P224" i="108"/>
  <c r="O224" i="108"/>
  <c r="N224" i="108"/>
  <c r="M224" i="108"/>
  <c r="L224" i="108"/>
  <c r="K224" i="108"/>
  <c r="J224" i="108"/>
  <c r="I224" i="108"/>
  <c r="H224" i="108"/>
  <c r="G224" i="108"/>
  <c r="F224" i="108"/>
  <c r="E224" i="108"/>
  <c r="D224" i="108"/>
  <c r="C224" i="108"/>
  <c r="B224" i="108"/>
  <c r="W223" i="108"/>
  <c r="V223" i="108"/>
  <c r="U223" i="108"/>
  <c r="T223" i="108"/>
  <c r="S223" i="108"/>
  <c r="R223" i="108"/>
  <c r="Q223" i="108"/>
  <c r="P223" i="108"/>
  <c r="O223" i="108"/>
  <c r="N223" i="108"/>
  <c r="M223" i="108"/>
  <c r="L223" i="108"/>
  <c r="K223" i="108"/>
  <c r="J223" i="108"/>
  <c r="I223" i="108"/>
  <c r="H223" i="108"/>
  <c r="G223" i="108"/>
  <c r="F223" i="108"/>
  <c r="E223" i="108"/>
  <c r="D223" i="108"/>
  <c r="C223" i="108"/>
  <c r="B223" i="108"/>
  <c r="W222" i="108"/>
  <c r="V222" i="108"/>
  <c r="U222" i="108"/>
  <c r="T222" i="108"/>
  <c r="S222" i="108"/>
  <c r="R222" i="108"/>
  <c r="Q222" i="108"/>
  <c r="P222" i="108"/>
  <c r="O222" i="108"/>
  <c r="N222" i="108"/>
  <c r="M222" i="108"/>
  <c r="L222" i="108"/>
  <c r="K222" i="108"/>
  <c r="J222" i="108"/>
  <c r="I222" i="108"/>
  <c r="H222" i="108"/>
  <c r="G222" i="108"/>
  <c r="F222" i="108"/>
  <c r="E222" i="108"/>
  <c r="D222" i="108"/>
  <c r="C222" i="108"/>
  <c r="B222" i="108"/>
  <c r="W221" i="108"/>
  <c r="V221" i="108"/>
  <c r="U221" i="108"/>
  <c r="T221" i="108"/>
  <c r="S221" i="108"/>
  <c r="R221" i="108"/>
  <c r="Q221" i="108"/>
  <c r="P221" i="108"/>
  <c r="O221" i="108"/>
  <c r="N221" i="108"/>
  <c r="M221" i="108"/>
  <c r="L221" i="108"/>
  <c r="K221" i="108"/>
  <c r="J221" i="108"/>
  <c r="I221" i="108"/>
  <c r="H221" i="108"/>
  <c r="G221" i="108"/>
  <c r="F221" i="108"/>
  <c r="E221" i="108"/>
  <c r="D221" i="108"/>
  <c r="C221" i="108"/>
  <c r="B221" i="108"/>
  <c r="W220" i="108"/>
  <c r="V220" i="108"/>
  <c r="U220" i="108"/>
  <c r="T220" i="108"/>
  <c r="S220" i="108"/>
  <c r="R220" i="108"/>
  <c r="Q220" i="108"/>
  <c r="P220" i="108"/>
  <c r="O220" i="108"/>
  <c r="N220" i="108"/>
  <c r="M220" i="108"/>
  <c r="L220" i="108"/>
  <c r="K220" i="108"/>
  <c r="J220" i="108"/>
  <c r="I220" i="108"/>
  <c r="H220" i="108"/>
  <c r="G220" i="108"/>
  <c r="F220" i="108"/>
  <c r="E220" i="108"/>
  <c r="D220" i="108"/>
  <c r="C220" i="108"/>
  <c r="B220" i="108"/>
  <c r="W219" i="108"/>
  <c r="V219" i="108"/>
  <c r="U219" i="108"/>
  <c r="T219" i="108"/>
  <c r="S219" i="108"/>
  <c r="R219" i="108"/>
  <c r="Q219" i="108"/>
  <c r="P219" i="108"/>
  <c r="O219" i="108"/>
  <c r="N219" i="108"/>
  <c r="M219" i="108"/>
  <c r="L219" i="108"/>
  <c r="K219" i="108"/>
  <c r="J219" i="108"/>
  <c r="I219" i="108"/>
  <c r="H219" i="108"/>
  <c r="G219" i="108"/>
  <c r="F219" i="108"/>
  <c r="E219" i="108"/>
  <c r="D219" i="108"/>
  <c r="C219" i="108"/>
  <c r="B219" i="108"/>
  <c r="W218" i="108"/>
  <c r="V218" i="108"/>
  <c r="U218" i="108"/>
  <c r="T218" i="108"/>
  <c r="S218" i="108"/>
  <c r="R218" i="108"/>
  <c r="Q218" i="108"/>
  <c r="P218" i="108"/>
  <c r="O218" i="108"/>
  <c r="N218" i="108"/>
  <c r="M218" i="108"/>
  <c r="L218" i="108"/>
  <c r="K218" i="108"/>
  <c r="J218" i="108"/>
  <c r="I218" i="108"/>
  <c r="H218" i="108"/>
  <c r="G218" i="108"/>
  <c r="F218" i="108"/>
  <c r="E218" i="108"/>
  <c r="D218" i="108"/>
  <c r="C218" i="108"/>
  <c r="B218" i="108"/>
  <c r="W217" i="108"/>
  <c r="V217" i="108"/>
  <c r="U217" i="108"/>
  <c r="T217" i="108"/>
  <c r="S217" i="108"/>
  <c r="R217" i="108"/>
  <c r="Q217" i="108"/>
  <c r="P217" i="108"/>
  <c r="O217" i="108"/>
  <c r="N217" i="108"/>
  <c r="M217" i="108"/>
  <c r="L217" i="108"/>
  <c r="K217" i="108"/>
  <c r="J217" i="108"/>
  <c r="I217" i="108"/>
  <c r="H217" i="108"/>
  <c r="G217" i="108"/>
  <c r="F217" i="108"/>
  <c r="E217" i="108"/>
  <c r="D217" i="108"/>
  <c r="C217" i="108"/>
  <c r="B217" i="108"/>
  <c r="W216" i="108"/>
  <c r="V216" i="108"/>
  <c r="U216" i="108"/>
  <c r="T216" i="108"/>
  <c r="S216" i="108"/>
  <c r="R216" i="108"/>
  <c r="Q216" i="108"/>
  <c r="P216" i="108"/>
  <c r="O216" i="108"/>
  <c r="N216" i="108"/>
  <c r="M216" i="108"/>
  <c r="L216" i="108"/>
  <c r="K216" i="108"/>
  <c r="J216" i="108"/>
  <c r="I216" i="108"/>
  <c r="H216" i="108"/>
  <c r="G216" i="108"/>
  <c r="F216" i="108"/>
  <c r="E216" i="108"/>
  <c r="D216" i="108"/>
  <c r="C216" i="108"/>
  <c r="B216" i="108"/>
  <c r="W215" i="108"/>
  <c r="V215" i="108"/>
  <c r="U215" i="108"/>
  <c r="T215" i="108"/>
  <c r="S215" i="108"/>
  <c r="R215" i="108"/>
  <c r="Q215" i="108"/>
  <c r="P215" i="108"/>
  <c r="O215" i="108"/>
  <c r="N215" i="108"/>
  <c r="M215" i="108"/>
  <c r="L215" i="108"/>
  <c r="K215" i="108"/>
  <c r="J215" i="108"/>
  <c r="I215" i="108"/>
  <c r="H215" i="108"/>
  <c r="G215" i="108"/>
  <c r="F215" i="108"/>
  <c r="E215" i="108"/>
  <c r="D215" i="108"/>
  <c r="C215" i="108"/>
  <c r="B215" i="108"/>
  <c r="W214" i="108"/>
  <c r="V214" i="108"/>
  <c r="U214" i="108"/>
  <c r="T214" i="108"/>
  <c r="S214" i="108"/>
  <c r="R214" i="108"/>
  <c r="Q214" i="108"/>
  <c r="P214" i="108"/>
  <c r="O214" i="108"/>
  <c r="N214" i="108"/>
  <c r="M214" i="108"/>
  <c r="L214" i="108"/>
  <c r="K214" i="108"/>
  <c r="J214" i="108"/>
  <c r="I214" i="108"/>
  <c r="H214" i="108"/>
  <c r="G214" i="108"/>
  <c r="F214" i="108"/>
  <c r="E214" i="108"/>
  <c r="D214" i="108"/>
  <c r="C214" i="108"/>
  <c r="B214" i="108"/>
  <c r="W213" i="108"/>
  <c r="V213" i="108"/>
  <c r="U213" i="108"/>
  <c r="T213" i="108"/>
  <c r="S213" i="108"/>
  <c r="R213" i="108"/>
  <c r="Q213" i="108"/>
  <c r="P213" i="108"/>
  <c r="O213" i="108"/>
  <c r="N213" i="108"/>
  <c r="M213" i="108"/>
  <c r="L213" i="108"/>
  <c r="K213" i="108"/>
  <c r="J213" i="108"/>
  <c r="I213" i="108"/>
  <c r="H213" i="108"/>
  <c r="G213" i="108"/>
  <c r="F213" i="108"/>
  <c r="E213" i="108"/>
  <c r="D213" i="108"/>
  <c r="C213" i="108"/>
  <c r="B213" i="108"/>
  <c r="W212" i="108"/>
  <c r="V212" i="108"/>
  <c r="U212" i="108"/>
  <c r="T212" i="108"/>
  <c r="S212" i="108"/>
  <c r="R212" i="108"/>
  <c r="Q212" i="108"/>
  <c r="P212" i="108"/>
  <c r="O212" i="108"/>
  <c r="N212" i="108"/>
  <c r="M212" i="108"/>
  <c r="L212" i="108"/>
  <c r="K212" i="108"/>
  <c r="J212" i="108"/>
  <c r="I212" i="108"/>
  <c r="H212" i="108"/>
  <c r="G212" i="108"/>
  <c r="F212" i="108"/>
  <c r="E212" i="108"/>
  <c r="D212" i="108"/>
  <c r="C212" i="108"/>
  <c r="B212" i="108"/>
  <c r="W211" i="108"/>
  <c r="V211" i="108"/>
  <c r="U211" i="108"/>
  <c r="T211" i="108"/>
  <c r="S211" i="108"/>
  <c r="R211" i="108"/>
  <c r="Q211" i="108"/>
  <c r="P211" i="108"/>
  <c r="O211" i="108"/>
  <c r="N211" i="108"/>
  <c r="M211" i="108"/>
  <c r="L211" i="108"/>
  <c r="K211" i="108"/>
  <c r="J211" i="108"/>
  <c r="I211" i="108"/>
  <c r="H211" i="108"/>
  <c r="G211" i="108"/>
  <c r="F211" i="108"/>
  <c r="E211" i="108"/>
  <c r="D211" i="108"/>
  <c r="C211" i="108"/>
  <c r="B211" i="108"/>
  <c r="W210" i="108"/>
  <c r="V210" i="108"/>
  <c r="U210" i="108"/>
  <c r="T210" i="108"/>
  <c r="S210" i="108"/>
  <c r="R210" i="108"/>
  <c r="Q210" i="108"/>
  <c r="P210" i="108"/>
  <c r="O210" i="108"/>
  <c r="N210" i="108"/>
  <c r="M210" i="108"/>
  <c r="L210" i="108"/>
  <c r="K210" i="108"/>
  <c r="J210" i="108"/>
  <c r="I210" i="108"/>
  <c r="H210" i="108"/>
  <c r="G210" i="108"/>
  <c r="F210" i="108"/>
  <c r="E210" i="108"/>
  <c r="D210" i="108"/>
  <c r="C210" i="108"/>
  <c r="B210" i="108"/>
  <c r="W209" i="108"/>
  <c r="V209" i="108"/>
  <c r="U209" i="108"/>
  <c r="T209" i="108"/>
  <c r="S209" i="108"/>
  <c r="R209" i="108"/>
  <c r="Q209" i="108"/>
  <c r="P209" i="108"/>
  <c r="O209" i="108"/>
  <c r="N209" i="108"/>
  <c r="M209" i="108"/>
  <c r="L209" i="108"/>
  <c r="K209" i="108"/>
  <c r="J209" i="108"/>
  <c r="I209" i="108"/>
  <c r="H209" i="108"/>
  <c r="G209" i="108"/>
  <c r="F209" i="108"/>
  <c r="E209" i="108"/>
  <c r="D209" i="108"/>
  <c r="C209" i="108"/>
  <c r="B209" i="108"/>
  <c r="W208" i="108"/>
  <c r="V208" i="108"/>
  <c r="U208" i="108"/>
  <c r="U205" i="108" s="1"/>
  <c r="T208" i="108"/>
  <c r="S208" i="108"/>
  <c r="R208" i="108"/>
  <c r="Q208" i="108"/>
  <c r="P208" i="108"/>
  <c r="O208" i="108"/>
  <c r="N208" i="108"/>
  <c r="M208" i="108"/>
  <c r="M205" i="108" s="1"/>
  <c r="L208" i="108"/>
  <c r="K208" i="108"/>
  <c r="J208" i="108"/>
  <c r="I208" i="108"/>
  <c r="H208" i="108"/>
  <c r="G208" i="108"/>
  <c r="F208" i="108"/>
  <c r="E208" i="108"/>
  <c r="E205" i="108" s="1"/>
  <c r="E204" i="108" s="1"/>
  <c r="E203" i="108" s="1"/>
  <c r="D208" i="108"/>
  <c r="C208" i="108"/>
  <c r="B208" i="108"/>
  <c r="W207" i="108"/>
  <c r="V207" i="108"/>
  <c r="U207" i="108"/>
  <c r="T207" i="108"/>
  <c r="S207" i="108"/>
  <c r="R207" i="108"/>
  <c r="Q207" i="108"/>
  <c r="P207" i="108"/>
  <c r="O207" i="108"/>
  <c r="N207" i="108"/>
  <c r="M207" i="108"/>
  <c r="L207" i="108"/>
  <c r="K207" i="108"/>
  <c r="J207" i="108"/>
  <c r="I207" i="108"/>
  <c r="H207" i="108"/>
  <c r="G207" i="108"/>
  <c r="F207" i="108"/>
  <c r="E207" i="108"/>
  <c r="D207" i="108"/>
  <c r="C207" i="108"/>
  <c r="B207" i="108"/>
  <c r="W206" i="108"/>
  <c r="V206" i="108"/>
  <c r="V205" i="108" s="1"/>
  <c r="U206" i="108"/>
  <c r="T206" i="108"/>
  <c r="S206" i="108"/>
  <c r="S205" i="108" s="1"/>
  <c r="R206" i="108"/>
  <c r="Q206" i="108"/>
  <c r="Q205" i="108" s="1"/>
  <c r="P206" i="108"/>
  <c r="P205" i="108" s="1"/>
  <c r="O206" i="108"/>
  <c r="N206" i="108"/>
  <c r="N205" i="108" s="1"/>
  <c r="M206" i="108"/>
  <c r="L206" i="108"/>
  <c r="K206" i="108"/>
  <c r="K205" i="108" s="1"/>
  <c r="J206" i="108"/>
  <c r="I206" i="108"/>
  <c r="I205" i="108" s="1"/>
  <c r="H206" i="108"/>
  <c r="H205" i="108" s="1"/>
  <c r="G206" i="108"/>
  <c r="F206" i="108"/>
  <c r="F205" i="108" s="1"/>
  <c r="F204" i="108" s="1"/>
  <c r="F203" i="108" s="1"/>
  <c r="E206" i="108"/>
  <c r="D206" i="108"/>
  <c r="C206" i="108"/>
  <c r="B206" i="108"/>
  <c r="W205" i="108"/>
  <c r="W274" i="108" s="1"/>
  <c r="T205" i="108"/>
  <c r="T274" i="108" s="1"/>
  <c r="R205" i="108"/>
  <c r="R274" i="108" s="1"/>
  <c r="O205" i="108"/>
  <c r="O274" i="108" s="1"/>
  <c r="L205" i="108"/>
  <c r="L274" i="108" s="1"/>
  <c r="J205" i="108"/>
  <c r="J274" i="108" s="1"/>
  <c r="G205" i="108"/>
  <c r="R204" i="108"/>
  <c r="R203" i="108" s="1"/>
  <c r="J204" i="108"/>
  <c r="J203" i="108" s="1"/>
  <c r="B204" i="108"/>
  <c r="B203" i="108"/>
  <c r="B202" i="108"/>
  <c r="P275" i="107"/>
  <c r="P282" i="107" s="1"/>
  <c r="H275" i="107"/>
  <c r="W271" i="107"/>
  <c r="V271" i="107"/>
  <c r="U271" i="107"/>
  <c r="T271" i="107"/>
  <c r="S271" i="107"/>
  <c r="R271" i="107"/>
  <c r="Q271" i="107"/>
  <c r="P271" i="107"/>
  <c r="O271" i="107"/>
  <c r="N271" i="107"/>
  <c r="M271" i="107"/>
  <c r="L271" i="107"/>
  <c r="K271" i="107"/>
  <c r="J271" i="107"/>
  <c r="I271" i="107"/>
  <c r="H271" i="107"/>
  <c r="G271" i="107"/>
  <c r="F271" i="107"/>
  <c r="E271" i="107"/>
  <c r="D271" i="107"/>
  <c r="C271" i="107"/>
  <c r="B271" i="107"/>
  <c r="W270" i="107"/>
  <c r="V270" i="107"/>
  <c r="U270" i="107"/>
  <c r="T270" i="107"/>
  <c r="S270" i="107"/>
  <c r="R270" i="107"/>
  <c r="Q270" i="107"/>
  <c r="P270" i="107"/>
  <c r="O270" i="107"/>
  <c r="N270" i="107"/>
  <c r="M270" i="107"/>
  <c r="L270" i="107"/>
  <c r="K270" i="107"/>
  <c r="J270" i="107"/>
  <c r="I270" i="107"/>
  <c r="H270" i="107"/>
  <c r="G270" i="107"/>
  <c r="F270" i="107"/>
  <c r="E270" i="107"/>
  <c r="D270" i="107"/>
  <c r="C270" i="107"/>
  <c r="B270" i="107"/>
  <c r="W269" i="107"/>
  <c r="V269" i="107"/>
  <c r="U269" i="107"/>
  <c r="T269" i="107"/>
  <c r="S269" i="107"/>
  <c r="R269" i="107"/>
  <c r="Q269" i="107"/>
  <c r="P269" i="107"/>
  <c r="O269" i="107"/>
  <c r="N269" i="107"/>
  <c r="M269" i="107"/>
  <c r="L269" i="107"/>
  <c r="K269" i="107"/>
  <c r="J269" i="107"/>
  <c r="I269" i="107"/>
  <c r="H269" i="107"/>
  <c r="G269" i="107"/>
  <c r="F269" i="107"/>
  <c r="E269" i="107"/>
  <c r="D269" i="107"/>
  <c r="C269" i="107"/>
  <c r="B269" i="107"/>
  <c r="W268" i="107"/>
  <c r="V268" i="107"/>
  <c r="U268" i="107"/>
  <c r="T268" i="107"/>
  <c r="S268" i="107"/>
  <c r="R268" i="107"/>
  <c r="Q268" i="107"/>
  <c r="P268" i="107"/>
  <c r="O268" i="107"/>
  <c r="N268" i="107"/>
  <c r="M268" i="107"/>
  <c r="L268" i="107"/>
  <c r="K268" i="107"/>
  <c r="J268" i="107"/>
  <c r="I268" i="107"/>
  <c r="H268" i="107"/>
  <c r="G268" i="107"/>
  <c r="F268" i="107"/>
  <c r="E268" i="107"/>
  <c r="D268" i="107"/>
  <c r="C268" i="107"/>
  <c r="B268" i="107"/>
  <c r="W267" i="107"/>
  <c r="V267" i="107"/>
  <c r="U267" i="107"/>
  <c r="T267" i="107"/>
  <c r="S267" i="107"/>
  <c r="R267" i="107"/>
  <c r="Q267" i="107"/>
  <c r="P267" i="107"/>
  <c r="O267" i="107"/>
  <c r="N267" i="107"/>
  <c r="M267" i="107"/>
  <c r="L267" i="107"/>
  <c r="K267" i="107"/>
  <c r="J267" i="107"/>
  <c r="I267" i="107"/>
  <c r="H267" i="107"/>
  <c r="G267" i="107"/>
  <c r="F267" i="107"/>
  <c r="E267" i="107"/>
  <c r="D267" i="107"/>
  <c r="C267" i="107"/>
  <c r="B267" i="107"/>
  <c r="W266" i="107"/>
  <c r="V266" i="107"/>
  <c r="U266" i="107"/>
  <c r="T266" i="107"/>
  <c r="S266" i="107"/>
  <c r="R266" i="107"/>
  <c r="Q266" i="107"/>
  <c r="P266" i="107"/>
  <c r="O266" i="107"/>
  <c r="N266" i="107"/>
  <c r="M266" i="107"/>
  <c r="L266" i="107"/>
  <c r="K266" i="107"/>
  <c r="J266" i="107"/>
  <c r="I266" i="107"/>
  <c r="H266" i="107"/>
  <c r="G266" i="107"/>
  <c r="F266" i="107"/>
  <c r="E266" i="107"/>
  <c r="D266" i="107"/>
  <c r="C266" i="107"/>
  <c r="B266" i="107"/>
  <c r="W265" i="107"/>
  <c r="V265" i="107"/>
  <c r="U265" i="107"/>
  <c r="T265" i="107"/>
  <c r="S265" i="107"/>
  <c r="R265" i="107"/>
  <c r="Q265" i="107"/>
  <c r="P265" i="107"/>
  <c r="O265" i="107"/>
  <c r="N265" i="107"/>
  <c r="M265" i="107"/>
  <c r="L265" i="107"/>
  <c r="K265" i="107"/>
  <c r="J265" i="107"/>
  <c r="I265" i="107"/>
  <c r="H265" i="107"/>
  <c r="G265" i="107"/>
  <c r="F265" i="107"/>
  <c r="E265" i="107"/>
  <c r="D265" i="107"/>
  <c r="C265" i="107"/>
  <c r="B265" i="107"/>
  <c r="W264" i="107"/>
  <c r="V264" i="107"/>
  <c r="U264" i="107"/>
  <c r="T264" i="107"/>
  <c r="S264" i="107"/>
  <c r="R264" i="107"/>
  <c r="Q264" i="107"/>
  <c r="P264" i="107"/>
  <c r="O264" i="107"/>
  <c r="N264" i="107"/>
  <c r="M264" i="107"/>
  <c r="L264" i="107"/>
  <c r="K264" i="107"/>
  <c r="J264" i="107"/>
  <c r="I264" i="107"/>
  <c r="H264" i="107"/>
  <c r="G264" i="107"/>
  <c r="F264" i="107"/>
  <c r="E264" i="107"/>
  <c r="D264" i="107"/>
  <c r="C264" i="107"/>
  <c r="B264" i="107"/>
  <c r="W263" i="107"/>
  <c r="V263" i="107"/>
  <c r="U263" i="107"/>
  <c r="T263" i="107"/>
  <c r="S263" i="107"/>
  <c r="R263" i="107"/>
  <c r="Q263" i="107"/>
  <c r="P263" i="107"/>
  <c r="O263" i="107"/>
  <c r="N263" i="107"/>
  <c r="M263" i="107"/>
  <c r="L263" i="107"/>
  <c r="K263" i="107"/>
  <c r="J263" i="107"/>
  <c r="I263" i="107"/>
  <c r="H263" i="107"/>
  <c r="G263" i="107"/>
  <c r="F263" i="107"/>
  <c r="E263" i="107"/>
  <c r="D263" i="107"/>
  <c r="C263" i="107"/>
  <c r="B263" i="107"/>
  <c r="W262" i="107"/>
  <c r="V262" i="107"/>
  <c r="U262" i="107"/>
  <c r="T262" i="107"/>
  <c r="S262" i="107"/>
  <c r="R262" i="107"/>
  <c r="Q262" i="107"/>
  <c r="P262" i="107"/>
  <c r="O262" i="107"/>
  <c r="N262" i="107"/>
  <c r="M262" i="107"/>
  <c r="L262" i="107"/>
  <c r="K262" i="107"/>
  <c r="J262" i="107"/>
  <c r="I262" i="107"/>
  <c r="H262" i="107"/>
  <c r="G262" i="107"/>
  <c r="F262" i="107"/>
  <c r="E262" i="107"/>
  <c r="D262" i="107"/>
  <c r="C262" i="107"/>
  <c r="B262" i="107"/>
  <c r="W261" i="107"/>
  <c r="V261" i="107"/>
  <c r="U261" i="107"/>
  <c r="T261" i="107"/>
  <c r="S261" i="107"/>
  <c r="R261" i="107"/>
  <c r="Q261" i="107"/>
  <c r="P261" i="107"/>
  <c r="O261" i="107"/>
  <c r="N261" i="107"/>
  <c r="M261" i="107"/>
  <c r="L261" i="107"/>
  <c r="K261" i="107"/>
  <c r="J261" i="107"/>
  <c r="I261" i="107"/>
  <c r="H261" i="107"/>
  <c r="G261" i="107"/>
  <c r="F261" i="107"/>
  <c r="E261" i="107"/>
  <c r="D261" i="107"/>
  <c r="C261" i="107"/>
  <c r="B261" i="107"/>
  <c r="W260" i="107"/>
  <c r="V260" i="107"/>
  <c r="U260" i="107"/>
  <c r="T260" i="107"/>
  <c r="S260" i="107"/>
  <c r="R260" i="107"/>
  <c r="Q260" i="107"/>
  <c r="P260" i="107"/>
  <c r="O260" i="107"/>
  <c r="N260" i="107"/>
  <c r="M260" i="107"/>
  <c r="L260" i="107"/>
  <c r="K260" i="107"/>
  <c r="J260" i="107"/>
  <c r="I260" i="107"/>
  <c r="H260" i="107"/>
  <c r="G260" i="107"/>
  <c r="F260" i="107"/>
  <c r="E260" i="107"/>
  <c r="D260" i="107"/>
  <c r="C260" i="107"/>
  <c r="B260" i="107"/>
  <c r="W259" i="107"/>
  <c r="V259" i="107"/>
  <c r="U259" i="107"/>
  <c r="T259" i="107"/>
  <c r="S259" i="107"/>
  <c r="R259" i="107"/>
  <c r="Q259" i="107"/>
  <c r="P259" i="107"/>
  <c r="O259" i="107"/>
  <c r="N259" i="107"/>
  <c r="M259" i="107"/>
  <c r="L259" i="107"/>
  <c r="K259" i="107"/>
  <c r="J259" i="107"/>
  <c r="I259" i="107"/>
  <c r="H259" i="107"/>
  <c r="G259" i="107"/>
  <c r="F259" i="107"/>
  <c r="E259" i="107"/>
  <c r="D259" i="107"/>
  <c r="C259" i="107"/>
  <c r="B259" i="107"/>
  <c r="W258" i="107"/>
  <c r="V258" i="107"/>
  <c r="U258" i="107"/>
  <c r="T258" i="107"/>
  <c r="S258" i="107"/>
  <c r="R258" i="107"/>
  <c r="Q258" i="107"/>
  <c r="P258" i="107"/>
  <c r="O258" i="107"/>
  <c r="N258" i="107"/>
  <c r="M258" i="107"/>
  <c r="L258" i="107"/>
  <c r="K258" i="107"/>
  <c r="J258" i="107"/>
  <c r="I258" i="107"/>
  <c r="H258" i="107"/>
  <c r="G258" i="107"/>
  <c r="F258" i="107"/>
  <c r="E258" i="107"/>
  <c r="D258" i="107"/>
  <c r="C258" i="107"/>
  <c r="B258" i="107"/>
  <c r="W257" i="107"/>
  <c r="V257" i="107"/>
  <c r="U257" i="107"/>
  <c r="T257" i="107"/>
  <c r="S257" i="107"/>
  <c r="R257" i="107"/>
  <c r="Q257" i="107"/>
  <c r="P257" i="107"/>
  <c r="O257" i="107"/>
  <c r="N257" i="107"/>
  <c r="M257" i="107"/>
  <c r="L257" i="107"/>
  <c r="K257" i="107"/>
  <c r="J257" i="107"/>
  <c r="I257" i="107"/>
  <c r="H257" i="107"/>
  <c r="G257" i="107"/>
  <c r="F257" i="107"/>
  <c r="E257" i="107"/>
  <c r="D257" i="107"/>
  <c r="C257" i="107"/>
  <c r="B257" i="107"/>
  <c r="W256" i="107"/>
  <c r="V256" i="107"/>
  <c r="U256" i="107"/>
  <c r="T256" i="107"/>
  <c r="S256" i="107"/>
  <c r="R256" i="107"/>
  <c r="Q256" i="107"/>
  <c r="P256" i="107"/>
  <c r="O256" i="107"/>
  <c r="N256" i="107"/>
  <c r="M256" i="107"/>
  <c r="L256" i="107"/>
  <c r="K256" i="107"/>
  <c r="J256" i="107"/>
  <c r="I256" i="107"/>
  <c r="H256" i="107"/>
  <c r="G256" i="107"/>
  <c r="F256" i="107"/>
  <c r="E256" i="107"/>
  <c r="D256" i="107"/>
  <c r="C256" i="107"/>
  <c r="B256" i="107"/>
  <c r="W255" i="107"/>
  <c r="V255" i="107"/>
  <c r="U255" i="107"/>
  <c r="T255" i="107"/>
  <c r="S255" i="107"/>
  <c r="R255" i="107"/>
  <c r="Q255" i="107"/>
  <c r="P255" i="107"/>
  <c r="O255" i="107"/>
  <c r="N255" i="107"/>
  <c r="M255" i="107"/>
  <c r="L255" i="107"/>
  <c r="K255" i="107"/>
  <c r="J255" i="107"/>
  <c r="I255" i="107"/>
  <c r="H255" i="107"/>
  <c r="G255" i="107"/>
  <c r="F255" i="107"/>
  <c r="E255" i="107"/>
  <c r="D255" i="107"/>
  <c r="C255" i="107"/>
  <c r="B255" i="107"/>
  <c r="W254" i="107"/>
  <c r="V254" i="107"/>
  <c r="U254" i="107"/>
  <c r="T254" i="107"/>
  <c r="S254" i="107"/>
  <c r="R254" i="107"/>
  <c r="Q254" i="107"/>
  <c r="P254" i="107"/>
  <c r="O254" i="107"/>
  <c r="N254" i="107"/>
  <c r="M254" i="107"/>
  <c r="L254" i="107"/>
  <c r="K254" i="107"/>
  <c r="J254" i="107"/>
  <c r="I254" i="107"/>
  <c r="H254" i="107"/>
  <c r="G254" i="107"/>
  <c r="F254" i="107"/>
  <c r="E254" i="107"/>
  <c r="D254" i="107"/>
  <c r="C254" i="107"/>
  <c r="B254" i="107"/>
  <c r="W253" i="107"/>
  <c r="V253" i="107"/>
  <c r="U253" i="107"/>
  <c r="T253" i="107"/>
  <c r="S253" i="107"/>
  <c r="R253" i="107"/>
  <c r="Q253" i="107"/>
  <c r="P253" i="107"/>
  <c r="O253" i="107"/>
  <c r="N253" i="107"/>
  <c r="M253" i="107"/>
  <c r="L253" i="107"/>
  <c r="K253" i="107"/>
  <c r="J253" i="107"/>
  <c r="I253" i="107"/>
  <c r="H253" i="107"/>
  <c r="G253" i="107"/>
  <c r="F253" i="107"/>
  <c r="E253" i="107"/>
  <c r="D253" i="107"/>
  <c r="C253" i="107"/>
  <c r="B253" i="107"/>
  <c r="W252" i="107"/>
  <c r="V252" i="107"/>
  <c r="U252" i="107"/>
  <c r="T252" i="107"/>
  <c r="S252" i="107"/>
  <c r="R252" i="107"/>
  <c r="Q252" i="107"/>
  <c r="P252" i="107"/>
  <c r="O252" i="107"/>
  <c r="N252" i="107"/>
  <c r="M252" i="107"/>
  <c r="L252" i="107"/>
  <c r="K252" i="107"/>
  <c r="J252" i="107"/>
  <c r="I252" i="107"/>
  <c r="H252" i="107"/>
  <c r="G252" i="107"/>
  <c r="F252" i="107"/>
  <c r="E252" i="107"/>
  <c r="D252" i="107"/>
  <c r="C252" i="107"/>
  <c r="B252" i="107"/>
  <c r="W251" i="107"/>
  <c r="V251" i="107"/>
  <c r="U251" i="107"/>
  <c r="T251" i="107"/>
  <c r="S251" i="107"/>
  <c r="R251" i="107"/>
  <c r="Q251" i="107"/>
  <c r="P251" i="107"/>
  <c r="P248" i="107" s="1"/>
  <c r="P276" i="107" s="1"/>
  <c r="P283" i="107" s="1"/>
  <c r="O251" i="107"/>
  <c r="N251" i="107"/>
  <c r="M251" i="107"/>
  <c r="L251" i="107"/>
  <c r="K251" i="107"/>
  <c r="J251" i="107"/>
  <c r="I251" i="107"/>
  <c r="H251" i="107"/>
  <c r="H248" i="107" s="1"/>
  <c r="H276" i="107" s="1"/>
  <c r="G251" i="107"/>
  <c r="F251" i="107"/>
  <c r="E251" i="107"/>
  <c r="D251" i="107"/>
  <c r="C251" i="107"/>
  <c r="B251" i="107"/>
  <c r="W250" i="107"/>
  <c r="V250" i="107"/>
  <c r="V248" i="107" s="1"/>
  <c r="V276" i="107" s="1"/>
  <c r="V283" i="107" s="1"/>
  <c r="U250" i="107"/>
  <c r="T250" i="107"/>
  <c r="S250" i="107"/>
  <c r="R250" i="107"/>
  <c r="Q250" i="107"/>
  <c r="P250" i="107"/>
  <c r="O250" i="107"/>
  <c r="N250" i="107"/>
  <c r="N248" i="107" s="1"/>
  <c r="N276" i="107" s="1"/>
  <c r="N283" i="107" s="1"/>
  <c r="M250" i="107"/>
  <c r="L250" i="107"/>
  <c r="K250" i="107"/>
  <c r="J250" i="107"/>
  <c r="I250" i="107"/>
  <c r="H250" i="107"/>
  <c r="G250" i="107"/>
  <c r="F250" i="107"/>
  <c r="E250" i="107"/>
  <c r="D250" i="107"/>
  <c r="C250" i="107"/>
  <c r="B250" i="107"/>
  <c r="W249" i="107"/>
  <c r="W248" i="107" s="1"/>
  <c r="W276" i="107" s="1"/>
  <c r="W283" i="107" s="1"/>
  <c r="V249" i="107"/>
  <c r="U249" i="107"/>
  <c r="T249" i="107"/>
  <c r="T248" i="107" s="1"/>
  <c r="T276" i="107" s="1"/>
  <c r="T283" i="107" s="1"/>
  <c r="S249" i="107"/>
  <c r="S248" i="107" s="1"/>
  <c r="S276" i="107" s="1"/>
  <c r="S283" i="107" s="1"/>
  <c r="R249" i="107"/>
  <c r="Q249" i="107"/>
  <c r="P249" i="107"/>
  <c r="O249" i="107"/>
  <c r="O248" i="107" s="1"/>
  <c r="O276" i="107" s="1"/>
  <c r="O283" i="107" s="1"/>
  <c r="N249" i="107"/>
  <c r="M249" i="107"/>
  <c r="L249" i="107"/>
  <c r="L248" i="107" s="1"/>
  <c r="L276" i="107" s="1"/>
  <c r="L283" i="107" s="1"/>
  <c r="K249" i="107"/>
  <c r="K248" i="107" s="1"/>
  <c r="K276" i="107" s="1"/>
  <c r="K283" i="107" s="1"/>
  <c r="J249" i="107"/>
  <c r="I249" i="107"/>
  <c r="H249" i="107"/>
  <c r="G249" i="107"/>
  <c r="F249" i="107"/>
  <c r="E249" i="107"/>
  <c r="D249" i="107"/>
  <c r="C249" i="107"/>
  <c r="B249" i="107"/>
  <c r="U248" i="107"/>
  <c r="U276" i="107" s="1"/>
  <c r="U283" i="107" s="1"/>
  <c r="R248" i="107"/>
  <c r="R276" i="107" s="1"/>
  <c r="R283" i="107" s="1"/>
  <c r="Q248" i="107"/>
  <c r="Q276" i="107" s="1"/>
  <c r="Q283" i="107" s="1"/>
  <c r="M248" i="107"/>
  <c r="M276" i="107" s="1"/>
  <c r="M283" i="107" s="1"/>
  <c r="J248" i="107"/>
  <c r="J276" i="107" s="1"/>
  <c r="J283" i="107" s="1"/>
  <c r="I248" i="107"/>
  <c r="I276" i="107" s="1"/>
  <c r="G248" i="107"/>
  <c r="F248" i="107"/>
  <c r="E248" i="107"/>
  <c r="W247" i="107"/>
  <c r="V247" i="107"/>
  <c r="U247" i="107"/>
  <c r="T247" i="107"/>
  <c r="S247" i="107"/>
  <c r="R247" i="107"/>
  <c r="Q247" i="107"/>
  <c r="P247" i="107"/>
  <c r="O247" i="107"/>
  <c r="N247" i="107"/>
  <c r="M247" i="107"/>
  <c r="L247" i="107"/>
  <c r="K247" i="107"/>
  <c r="J247" i="107"/>
  <c r="I247" i="107"/>
  <c r="H247" i="107"/>
  <c r="G247" i="107"/>
  <c r="F247" i="107"/>
  <c r="E247" i="107"/>
  <c r="D247" i="107"/>
  <c r="C247" i="107"/>
  <c r="B247" i="107"/>
  <c r="W246" i="107"/>
  <c r="V246" i="107"/>
  <c r="U246" i="107"/>
  <c r="T246" i="107"/>
  <c r="S246" i="107"/>
  <c r="R246" i="107"/>
  <c r="Q246" i="107"/>
  <c r="P246" i="107"/>
  <c r="O246" i="107"/>
  <c r="N246" i="107"/>
  <c r="M246" i="107"/>
  <c r="L246" i="107"/>
  <c r="K246" i="107"/>
  <c r="J246" i="107"/>
  <c r="I246" i="107"/>
  <c r="H246" i="107"/>
  <c r="G246" i="107"/>
  <c r="F246" i="107"/>
  <c r="E246" i="107"/>
  <c r="D246" i="107"/>
  <c r="C246" i="107"/>
  <c r="B246" i="107"/>
  <c r="W245" i="107"/>
  <c r="V245" i="107"/>
  <c r="U245" i="107"/>
  <c r="T245" i="107"/>
  <c r="S245" i="107"/>
  <c r="R245" i="107"/>
  <c r="Q245" i="107"/>
  <c r="P245" i="107"/>
  <c r="O245" i="107"/>
  <c r="N245" i="107"/>
  <c r="M245" i="107"/>
  <c r="L245" i="107"/>
  <c r="K245" i="107"/>
  <c r="J245" i="107"/>
  <c r="I245" i="107"/>
  <c r="H245" i="107"/>
  <c r="G245" i="107"/>
  <c r="F245" i="107"/>
  <c r="E245" i="107"/>
  <c r="D245" i="107"/>
  <c r="C245" i="107"/>
  <c r="B245" i="107"/>
  <c r="W244" i="107"/>
  <c r="V244" i="107"/>
  <c r="U244" i="107"/>
  <c r="T244" i="107"/>
  <c r="S244" i="107"/>
  <c r="R244" i="107"/>
  <c r="Q244" i="107"/>
  <c r="P244" i="107"/>
  <c r="O244" i="107"/>
  <c r="N244" i="107"/>
  <c r="M244" i="107"/>
  <c r="L244" i="107"/>
  <c r="K244" i="107"/>
  <c r="J244" i="107"/>
  <c r="I244" i="107"/>
  <c r="H244" i="107"/>
  <c r="G244" i="107"/>
  <c r="F244" i="107"/>
  <c r="E244" i="107"/>
  <c r="D244" i="107"/>
  <c r="C244" i="107"/>
  <c r="B244" i="107"/>
  <c r="W243" i="107"/>
  <c r="V243" i="107"/>
  <c r="U243" i="107"/>
  <c r="T243" i="107"/>
  <c r="S243" i="107"/>
  <c r="R243" i="107"/>
  <c r="Q243" i="107"/>
  <c r="P243" i="107"/>
  <c r="O243" i="107"/>
  <c r="N243" i="107"/>
  <c r="M243" i="107"/>
  <c r="L243" i="107"/>
  <c r="K243" i="107"/>
  <c r="J243" i="107"/>
  <c r="I243" i="107"/>
  <c r="H243" i="107"/>
  <c r="G243" i="107"/>
  <c r="F243" i="107"/>
  <c r="E243" i="107"/>
  <c r="D243" i="107"/>
  <c r="C243" i="107"/>
  <c r="B243" i="107"/>
  <c r="W242" i="107"/>
  <c r="V242" i="107"/>
  <c r="U242" i="107"/>
  <c r="T242" i="107"/>
  <c r="S242" i="107"/>
  <c r="R242" i="107"/>
  <c r="Q242" i="107"/>
  <c r="P242" i="107"/>
  <c r="O242" i="107"/>
  <c r="N242" i="107"/>
  <c r="M242" i="107"/>
  <c r="L242" i="107"/>
  <c r="K242" i="107"/>
  <c r="J242" i="107"/>
  <c r="I242" i="107"/>
  <c r="H242" i="107"/>
  <c r="G242" i="107"/>
  <c r="F242" i="107"/>
  <c r="E242" i="107"/>
  <c r="D242" i="107"/>
  <c r="C242" i="107"/>
  <c r="B242" i="107"/>
  <c r="W241" i="107"/>
  <c r="V241" i="107"/>
  <c r="U241" i="107"/>
  <c r="T241" i="107"/>
  <c r="S241" i="107"/>
  <c r="R241" i="107"/>
  <c r="Q241" i="107"/>
  <c r="P241" i="107"/>
  <c r="O241" i="107"/>
  <c r="N241" i="107"/>
  <c r="M241" i="107"/>
  <c r="L241" i="107"/>
  <c r="K241" i="107"/>
  <c r="J241" i="107"/>
  <c r="I241" i="107"/>
  <c r="H241" i="107"/>
  <c r="G241" i="107"/>
  <c r="F241" i="107"/>
  <c r="E241" i="107"/>
  <c r="D241" i="107"/>
  <c r="C241" i="107"/>
  <c r="B241" i="107"/>
  <c r="W240" i="107"/>
  <c r="V240" i="107"/>
  <c r="U240" i="107"/>
  <c r="T240" i="107"/>
  <c r="S240" i="107"/>
  <c r="R240" i="107"/>
  <c r="Q240" i="107"/>
  <c r="P240" i="107"/>
  <c r="O240" i="107"/>
  <c r="N240" i="107"/>
  <c r="M240" i="107"/>
  <c r="L240" i="107"/>
  <c r="K240" i="107"/>
  <c r="J240" i="107"/>
  <c r="I240" i="107"/>
  <c r="H240" i="107"/>
  <c r="G240" i="107"/>
  <c r="F240" i="107"/>
  <c r="E240" i="107"/>
  <c r="D240" i="107"/>
  <c r="C240" i="107"/>
  <c r="B240" i="107"/>
  <c r="W239" i="107"/>
  <c r="V239" i="107"/>
  <c r="U239" i="107"/>
  <c r="T239" i="107"/>
  <c r="S239" i="107"/>
  <c r="R239" i="107"/>
  <c r="Q239" i="107"/>
  <c r="P239" i="107"/>
  <c r="O239" i="107"/>
  <c r="N239" i="107"/>
  <c r="M239" i="107"/>
  <c r="L239" i="107"/>
  <c r="K239" i="107"/>
  <c r="J239" i="107"/>
  <c r="I239" i="107"/>
  <c r="H239" i="107"/>
  <c r="G239" i="107"/>
  <c r="F239" i="107"/>
  <c r="E239" i="107"/>
  <c r="D239" i="107"/>
  <c r="C239" i="107"/>
  <c r="B239" i="107"/>
  <c r="W238" i="107"/>
  <c r="V238" i="107"/>
  <c r="U238" i="107"/>
  <c r="T238" i="107"/>
  <c r="S238" i="107"/>
  <c r="R238" i="107"/>
  <c r="Q238" i="107"/>
  <c r="P238" i="107"/>
  <c r="O238" i="107"/>
  <c r="N238" i="107"/>
  <c r="M238" i="107"/>
  <c r="L238" i="107"/>
  <c r="K238" i="107"/>
  <c r="J238" i="107"/>
  <c r="I238" i="107"/>
  <c r="H238" i="107"/>
  <c r="G238" i="107"/>
  <c r="F238" i="107"/>
  <c r="E238" i="107"/>
  <c r="D238" i="107"/>
  <c r="C238" i="107"/>
  <c r="B238" i="107"/>
  <c r="W237" i="107"/>
  <c r="V237" i="107"/>
  <c r="U237" i="107"/>
  <c r="T237" i="107"/>
  <c r="S237" i="107"/>
  <c r="R237" i="107"/>
  <c r="Q237" i="107"/>
  <c r="P237" i="107"/>
  <c r="O237" i="107"/>
  <c r="N237" i="107"/>
  <c r="M237" i="107"/>
  <c r="L237" i="107"/>
  <c r="K237" i="107"/>
  <c r="J237" i="107"/>
  <c r="I237" i="107"/>
  <c r="H237" i="107"/>
  <c r="G237" i="107"/>
  <c r="F237" i="107"/>
  <c r="E237" i="107"/>
  <c r="D237" i="107"/>
  <c r="C237" i="107"/>
  <c r="B237" i="107"/>
  <c r="W236" i="107"/>
  <c r="V236" i="107"/>
  <c r="U236" i="107"/>
  <c r="T236" i="107"/>
  <c r="S236" i="107"/>
  <c r="R236" i="107"/>
  <c r="Q236" i="107"/>
  <c r="P236" i="107"/>
  <c r="O236" i="107"/>
  <c r="N236" i="107"/>
  <c r="M236" i="107"/>
  <c r="L236" i="107"/>
  <c r="K236" i="107"/>
  <c r="J236" i="107"/>
  <c r="I236" i="107"/>
  <c r="H236" i="107"/>
  <c r="G236" i="107"/>
  <c r="F236" i="107"/>
  <c r="E236" i="107"/>
  <c r="D236" i="107"/>
  <c r="C236" i="107"/>
  <c r="B236" i="107"/>
  <c r="W235" i="107"/>
  <c r="V235" i="107"/>
  <c r="U235" i="107"/>
  <c r="T235" i="107"/>
  <c r="S235" i="107"/>
  <c r="R235" i="107"/>
  <c r="Q235" i="107"/>
  <c r="P235" i="107"/>
  <c r="O235" i="107"/>
  <c r="N235" i="107"/>
  <c r="M235" i="107"/>
  <c r="L235" i="107"/>
  <c r="K235" i="107"/>
  <c r="J235" i="107"/>
  <c r="I235" i="107"/>
  <c r="H235" i="107"/>
  <c r="G235" i="107"/>
  <c r="F235" i="107"/>
  <c r="E235" i="107"/>
  <c r="D235" i="107"/>
  <c r="C235" i="107"/>
  <c r="B235" i="107"/>
  <c r="W234" i="107"/>
  <c r="V234" i="107"/>
  <c r="U234" i="107"/>
  <c r="T234" i="107"/>
  <c r="S234" i="107"/>
  <c r="R234" i="107"/>
  <c r="Q234" i="107"/>
  <c r="P234" i="107"/>
  <c r="O234" i="107"/>
  <c r="N234" i="107"/>
  <c r="M234" i="107"/>
  <c r="L234" i="107"/>
  <c r="K234" i="107"/>
  <c r="J234" i="107"/>
  <c r="I234" i="107"/>
  <c r="H234" i="107"/>
  <c r="G234" i="107"/>
  <c r="F234" i="107"/>
  <c r="E234" i="107"/>
  <c r="D234" i="107"/>
  <c r="C234" i="107"/>
  <c r="B234" i="107"/>
  <c r="W233" i="107"/>
  <c r="V233" i="107"/>
  <c r="U233" i="107"/>
  <c r="T233" i="107"/>
  <c r="S233" i="107"/>
  <c r="R233" i="107"/>
  <c r="Q233" i="107"/>
  <c r="P233" i="107"/>
  <c r="O233" i="107"/>
  <c r="N233" i="107"/>
  <c r="M233" i="107"/>
  <c r="L233" i="107"/>
  <c r="K233" i="107"/>
  <c r="J233" i="107"/>
  <c r="I233" i="107"/>
  <c r="H233" i="107"/>
  <c r="G233" i="107"/>
  <c r="F233" i="107"/>
  <c r="E233" i="107"/>
  <c r="D233" i="107"/>
  <c r="C233" i="107"/>
  <c r="B233" i="107"/>
  <c r="W232" i="107"/>
  <c r="V232" i="107"/>
  <c r="U232" i="107"/>
  <c r="T232" i="107"/>
  <c r="S232" i="107"/>
  <c r="R232" i="107"/>
  <c r="Q232" i="107"/>
  <c r="P232" i="107"/>
  <c r="O232" i="107"/>
  <c r="N232" i="107"/>
  <c r="M232" i="107"/>
  <c r="L232" i="107"/>
  <c r="K232" i="107"/>
  <c r="J232" i="107"/>
  <c r="I232" i="107"/>
  <c r="H232" i="107"/>
  <c r="G232" i="107"/>
  <c r="F232" i="107"/>
  <c r="E232" i="107"/>
  <c r="D232" i="107"/>
  <c r="C232" i="107"/>
  <c r="B232" i="107"/>
  <c r="W231" i="107"/>
  <c r="V231" i="107"/>
  <c r="U231" i="107"/>
  <c r="T231" i="107"/>
  <c r="S231" i="107"/>
  <c r="R231" i="107"/>
  <c r="Q231" i="107"/>
  <c r="P231" i="107"/>
  <c r="O231" i="107"/>
  <c r="N231" i="107"/>
  <c r="M231" i="107"/>
  <c r="L231" i="107"/>
  <c r="K231" i="107"/>
  <c r="J231" i="107"/>
  <c r="I231" i="107"/>
  <c r="H231" i="107"/>
  <c r="G231" i="107"/>
  <c r="F231" i="107"/>
  <c r="E231" i="107"/>
  <c r="D231" i="107"/>
  <c r="C231" i="107"/>
  <c r="B231" i="107"/>
  <c r="W230" i="107"/>
  <c r="V230" i="107"/>
  <c r="U230" i="107"/>
  <c r="T230" i="107"/>
  <c r="S230" i="107"/>
  <c r="S227" i="107" s="1"/>
  <c r="S275" i="107" s="1"/>
  <c r="S282" i="107" s="1"/>
  <c r="R230" i="107"/>
  <c r="Q230" i="107"/>
  <c r="P230" i="107"/>
  <c r="O230" i="107"/>
  <c r="N230" i="107"/>
  <c r="M230" i="107"/>
  <c r="L230" i="107"/>
  <c r="K230" i="107"/>
  <c r="K227" i="107" s="1"/>
  <c r="K275" i="107" s="1"/>
  <c r="K282" i="107" s="1"/>
  <c r="J230" i="107"/>
  <c r="I230" i="107"/>
  <c r="H230" i="107"/>
  <c r="G230" i="107"/>
  <c r="F230" i="107"/>
  <c r="E230" i="107"/>
  <c r="D230" i="107"/>
  <c r="C230" i="107"/>
  <c r="B230" i="107"/>
  <c r="W229" i="107"/>
  <c r="V229" i="107"/>
  <c r="U229" i="107"/>
  <c r="T229" i="107"/>
  <c r="S229" i="107"/>
  <c r="R229" i="107"/>
  <c r="Q229" i="107"/>
  <c r="Q227" i="107" s="1"/>
  <c r="Q275" i="107" s="1"/>
  <c r="Q282" i="107" s="1"/>
  <c r="P229" i="107"/>
  <c r="O229" i="107"/>
  <c r="N229" i="107"/>
  <c r="M229" i="107"/>
  <c r="L229" i="107"/>
  <c r="K229" i="107"/>
  <c r="J229" i="107"/>
  <c r="I229" i="107"/>
  <c r="I227" i="107" s="1"/>
  <c r="I275" i="107" s="1"/>
  <c r="H229" i="107"/>
  <c r="G229" i="107"/>
  <c r="F229" i="107"/>
  <c r="E229" i="107"/>
  <c r="D229" i="107"/>
  <c r="C229" i="107"/>
  <c r="B229" i="107"/>
  <c r="W228" i="107"/>
  <c r="W227" i="107" s="1"/>
  <c r="W275" i="107" s="1"/>
  <c r="W282" i="107" s="1"/>
  <c r="V228" i="107"/>
  <c r="V227" i="107" s="1"/>
  <c r="V275" i="107" s="1"/>
  <c r="V282" i="107" s="1"/>
  <c r="U228" i="107"/>
  <c r="T228" i="107"/>
  <c r="S228" i="107"/>
  <c r="R228" i="107"/>
  <c r="Q228" i="107"/>
  <c r="P228" i="107"/>
  <c r="O228" i="107"/>
  <c r="O227" i="107" s="1"/>
  <c r="O275" i="107" s="1"/>
  <c r="O282" i="107" s="1"/>
  <c r="N228" i="107"/>
  <c r="N227" i="107" s="1"/>
  <c r="N275" i="107" s="1"/>
  <c r="N282" i="107" s="1"/>
  <c r="M228" i="107"/>
  <c r="L228" i="107"/>
  <c r="K228" i="107"/>
  <c r="J228" i="107"/>
  <c r="I228" i="107"/>
  <c r="H228" i="107"/>
  <c r="G228" i="107"/>
  <c r="F228" i="107"/>
  <c r="E228" i="107"/>
  <c r="D228" i="107"/>
  <c r="C228" i="107"/>
  <c r="B228" i="107"/>
  <c r="U227" i="107"/>
  <c r="U275" i="107" s="1"/>
  <c r="U282" i="107" s="1"/>
  <c r="T227" i="107"/>
  <c r="T275" i="107" s="1"/>
  <c r="T282" i="107" s="1"/>
  <c r="R227" i="107"/>
  <c r="R275" i="107" s="1"/>
  <c r="R282" i="107" s="1"/>
  <c r="P227" i="107"/>
  <c r="M227" i="107"/>
  <c r="M275" i="107" s="1"/>
  <c r="M282" i="107" s="1"/>
  <c r="L227" i="107"/>
  <c r="L275" i="107" s="1"/>
  <c r="L282" i="107" s="1"/>
  <c r="J227" i="107"/>
  <c r="J275" i="107" s="1"/>
  <c r="J282" i="107" s="1"/>
  <c r="H227" i="107"/>
  <c r="G227" i="107"/>
  <c r="F227" i="107"/>
  <c r="E227" i="107"/>
  <c r="D227" i="107"/>
  <c r="W226" i="107"/>
  <c r="V226" i="107"/>
  <c r="U226" i="107"/>
  <c r="T226" i="107"/>
  <c r="S226" i="107"/>
  <c r="R226" i="107"/>
  <c r="Q226" i="107"/>
  <c r="P226" i="107"/>
  <c r="O226" i="107"/>
  <c r="N226" i="107"/>
  <c r="M226" i="107"/>
  <c r="L226" i="107"/>
  <c r="K226" i="107"/>
  <c r="J226" i="107"/>
  <c r="I226" i="107"/>
  <c r="H226" i="107"/>
  <c r="G226" i="107"/>
  <c r="F226" i="107"/>
  <c r="E226" i="107"/>
  <c r="D226" i="107"/>
  <c r="C226" i="107"/>
  <c r="B226" i="107"/>
  <c r="W225" i="107"/>
  <c r="V225" i="107"/>
  <c r="U225" i="107"/>
  <c r="T225" i="107"/>
  <c r="S225" i="107"/>
  <c r="R225" i="107"/>
  <c r="Q225" i="107"/>
  <c r="P225" i="107"/>
  <c r="O225" i="107"/>
  <c r="N225" i="107"/>
  <c r="M225" i="107"/>
  <c r="L225" i="107"/>
  <c r="K225" i="107"/>
  <c r="J225" i="107"/>
  <c r="I225" i="107"/>
  <c r="H225" i="107"/>
  <c r="G225" i="107"/>
  <c r="F225" i="107"/>
  <c r="E225" i="107"/>
  <c r="D225" i="107"/>
  <c r="C225" i="107"/>
  <c r="B225" i="107"/>
  <c r="W224" i="107"/>
  <c r="V224" i="107"/>
  <c r="U224" i="107"/>
  <c r="T224" i="107"/>
  <c r="S224" i="107"/>
  <c r="R224" i="107"/>
  <c r="Q224" i="107"/>
  <c r="P224" i="107"/>
  <c r="O224" i="107"/>
  <c r="N224" i="107"/>
  <c r="M224" i="107"/>
  <c r="L224" i="107"/>
  <c r="K224" i="107"/>
  <c r="J224" i="107"/>
  <c r="I224" i="107"/>
  <c r="H224" i="107"/>
  <c r="G224" i="107"/>
  <c r="F224" i="107"/>
  <c r="E224" i="107"/>
  <c r="D224" i="107"/>
  <c r="C224" i="107"/>
  <c r="B224" i="107"/>
  <c r="W223" i="107"/>
  <c r="V223" i="107"/>
  <c r="U223" i="107"/>
  <c r="T223" i="107"/>
  <c r="S223" i="107"/>
  <c r="R223" i="107"/>
  <c r="Q223" i="107"/>
  <c r="P223" i="107"/>
  <c r="O223" i="107"/>
  <c r="N223" i="107"/>
  <c r="M223" i="107"/>
  <c r="L223" i="107"/>
  <c r="K223" i="107"/>
  <c r="J223" i="107"/>
  <c r="I223" i="107"/>
  <c r="H223" i="107"/>
  <c r="G223" i="107"/>
  <c r="F223" i="107"/>
  <c r="E223" i="107"/>
  <c r="D223" i="107"/>
  <c r="C223" i="107"/>
  <c r="B223" i="107"/>
  <c r="W222" i="107"/>
  <c r="V222" i="107"/>
  <c r="U222" i="107"/>
  <c r="T222" i="107"/>
  <c r="S222" i="107"/>
  <c r="R222" i="107"/>
  <c r="Q222" i="107"/>
  <c r="P222" i="107"/>
  <c r="O222" i="107"/>
  <c r="N222" i="107"/>
  <c r="M222" i="107"/>
  <c r="L222" i="107"/>
  <c r="K222" i="107"/>
  <c r="J222" i="107"/>
  <c r="I222" i="107"/>
  <c r="H222" i="107"/>
  <c r="G222" i="107"/>
  <c r="F222" i="107"/>
  <c r="E222" i="107"/>
  <c r="D222" i="107"/>
  <c r="C222" i="107"/>
  <c r="B222" i="107"/>
  <c r="W221" i="107"/>
  <c r="V221" i="107"/>
  <c r="U221" i="107"/>
  <c r="T221" i="107"/>
  <c r="S221" i="107"/>
  <c r="R221" i="107"/>
  <c r="Q221" i="107"/>
  <c r="P221" i="107"/>
  <c r="O221" i="107"/>
  <c r="N221" i="107"/>
  <c r="M221" i="107"/>
  <c r="L221" i="107"/>
  <c r="K221" i="107"/>
  <c r="J221" i="107"/>
  <c r="I221" i="107"/>
  <c r="H221" i="107"/>
  <c r="G221" i="107"/>
  <c r="F221" i="107"/>
  <c r="E221" i="107"/>
  <c r="D221" i="107"/>
  <c r="C221" i="107"/>
  <c r="B221" i="107"/>
  <c r="W220" i="107"/>
  <c r="V220" i="107"/>
  <c r="U220" i="107"/>
  <c r="T220" i="107"/>
  <c r="S220" i="107"/>
  <c r="R220" i="107"/>
  <c r="Q220" i="107"/>
  <c r="P220" i="107"/>
  <c r="O220" i="107"/>
  <c r="N220" i="107"/>
  <c r="M220" i="107"/>
  <c r="L220" i="107"/>
  <c r="K220" i="107"/>
  <c r="J220" i="107"/>
  <c r="I220" i="107"/>
  <c r="H220" i="107"/>
  <c r="G220" i="107"/>
  <c r="F220" i="107"/>
  <c r="E220" i="107"/>
  <c r="D220" i="107"/>
  <c r="C220" i="107"/>
  <c r="B220" i="107"/>
  <c r="W219" i="107"/>
  <c r="V219" i="107"/>
  <c r="U219" i="107"/>
  <c r="T219" i="107"/>
  <c r="S219" i="107"/>
  <c r="R219" i="107"/>
  <c r="Q219" i="107"/>
  <c r="P219" i="107"/>
  <c r="O219" i="107"/>
  <c r="N219" i="107"/>
  <c r="M219" i="107"/>
  <c r="L219" i="107"/>
  <c r="K219" i="107"/>
  <c r="J219" i="107"/>
  <c r="I219" i="107"/>
  <c r="H219" i="107"/>
  <c r="G219" i="107"/>
  <c r="F219" i="107"/>
  <c r="E219" i="107"/>
  <c r="D219" i="107"/>
  <c r="C219" i="107"/>
  <c r="B219" i="107"/>
  <c r="W218" i="107"/>
  <c r="V218" i="107"/>
  <c r="U218" i="107"/>
  <c r="T218" i="107"/>
  <c r="S218" i="107"/>
  <c r="R218" i="107"/>
  <c r="Q218" i="107"/>
  <c r="P218" i="107"/>
  <c r="O218" i="107"/>
  <c r="N218" i="107"/>
  <c r="M218" i="107"/>
  <c r="L218" i="107"/>
  <c r="K218" i="107"/>
  <c r="J218" i="107"/>
  <c r="I218" i="107"/>
  <c r="H218" i="107"/>
  <c r="G218" i="107"/>
  <c r="F218" i="107"/>
  <c r="E218" i="107"/>
  <c r="D218" i="107"/>
  <c r="C218" i="107"/>
  <c r="B218" i="107"/>
  <c r="W217" i="107"/>
  <c r="V217" i="107"/>
  <c r="U217" i="107"/>
  <c r="T217" i="107"/>
  <c r="S217" i="107"/>
  <c r="R217" i="107"/>
  <c r="Q217" i="107"/>
  <c r="P217" i="107"/>
  <c r="O217" i="107"/>
  <c r="N217" i="107"/>
  <c r="M217" i="107"/>
  <c r="L217" i="107"/>
  <c r="K217" i="107"/>
  <c r="J217" i="107"/>
  <c r="I217" i="107"/>
  <c r="H217" i="107"/>
  <c r="G217" i="107"/>
  <c r="F217" i="107"/>
  <c r="E217" i="107"/>
  <c r="D217" i="107"/>
  <c r="C217" i="107"/>
  <c r="B217" i="107"/>
  <c r="W216" i="107"/>
  <c r="V216" i="107"/>
  <c r="U216" i="107"/>
  <c r="T216" i="107"/>
  <c r="S216" i="107"/>
  <c r="R216" i="107"/>
  <c r="Q216" i="107"/>
  <c r="P216" i="107"/>
  <c r="O216" i="107"/>
  <c r="N216" i="107"/>
  <c r="M216" i="107"/>
  <c r="L216" i="107"/>
  <c r="K216" i="107"/>
  <c r="J216" i="107"/>
  <c r="I216" i="107"/>
  <c r="H216" i="107"/>
  <c r="G216" i="107"/>
  <c r="F216" i="107"/>
  <c r="E216" i="107"/>
  <c r="D216" i="107"/>
  <c r="C216" i="107"/>
  <c r="B216" i="107"/>
  <c r="W215" i="107"/>
  <c r="V215" i="107"/>
  <c r="U215" i="107"/>
  <c r="T215" i="107"/>
  <c r="S215" i="107"/>
  <c r="R215" i="107"/>
  <c r="Q215" i="107"/>
  <c r="P215" i="107"/>
  <c r="O215" i="107"/>
  <c r="N215" i="107"/>
  <c r="M215" i="107"/>
  <c r="L215" i="107"/>
  <c r="K215" i="107"/>
  <c r="J215" i="107"/>
  <c r="I215" i="107"/>
  <c r="H215" i="107"/>
  <c r="G215" i="107"/>
  <c r="F215" i="107"/>
  <c r="E215" i="107"/>
  <c r="D215" i="107"/>
  <c r="C215" i="107"/>
  <c r="B215" i="107"/>
  <c r="W214" i="107"/>
  <c r="V214" i="107"/>
  <c r="U214" i="107"/>
  <c r="T214" i="107"/>
  <c r="S214" i="107"/>
  <c r="R214" i="107"/>
  <c r="Q214" i="107"/>
  <c r="P214" i="107"/>
  <c r="O214" i="107"/>
  <c r="N214" i="107"/>
  <c r="M214" i="107"/>
  <c r="L214" i="107"/>
  <c r="K214" i="107"/>
  <c r="J214" i="107"/>
  <c r="I214" i="107"/>
  <c r="H214" i="107"/>
  <c r="G214" i="107"/>
  <c r="F214" i="107"/>
  <c r="E214" i="107"/>
  <c r="D214" i="107"/>
  <c r="C214" i="107"/>
  <c r="B214" i="107"/>
  <c r="W213" i="107"/>
  <c r="V213" i="107"/>
  <c r="U213" i="107"/>
  <c r="T213" i="107"/>
  <c r="S213" i="107"/>
  <c r="R213" i="107"/>
  <c r="Q213" i="107"/>
  <c r="P213" i="107"/>
  <c r="O213" i="107"/>
  <c r="N213" i="107"/>
  <c r="M213" i="107"/>
  <c r="L213" i="107"/>
  <c r="K213" i="107"/>
  <c r="J213" i="107"/>
  <c r="I213" i="107"/>
  <c r="H213" i="107"/>
  <c r="G213" i="107"/>
  <c r="F213" i="107"/>
  <c r="E213" i="107"/>
  <c r="D213" i="107"/>
  <c r="C213" i="107"/>
  <c r="B213" i="107"/>
  <c r="W212" i="107"/>
  <c r="V212" i="107"/>
  <c r="U212" i="107"/>
  <c r="T212" i="107"/>
  <c r="S212" i="107"/>
  <c r="R212" i="107"/>
  <c r="Q212" i="107"/>
  <c r="P212" i="107"/>
  <c r="O212" i="107"/>
  <c r="N212" i="107"/>
  <c r="M212" i="107"/>
  <c r="L212" i="107"/>
  <c r="K212" i="107"/>
  <c r="J212" i="107"/>
  <c r="I212" i="107"/>
  <c r="H212" i="107"/>
  <c r="G212" i="107"/>
  <c r="F212" i="107"/>
  <c r="E212" i="107"/>
  <c r="D212" i="107"/>
  <c r="C212" i="107"/>
  <c r="B212" i="107"/>
  <c r="W211" i="107"/>
  <c r="V211" i="107"/>
  <c r="U211" i="107"/>
  <c r="T211" i="107"/>
  <c r="S211" i="107"/>
  <c r="R211" i="107"/>
  <c r="Q211" i="107"/>
  <c r="P211" i="107"/>
  <c r="O211" i="107"/>
  <c r="N211" i="107"/>
  <c r="M211" i="107"/>
  <c r="L211" i="107"/>
  <c r="K211" i="107"/>
  <c r="J211" i="107"/>
  <c r="I211" i="107"/>
  <c r="H211" i="107"/>
  <c r="G211" i="107"/>
  <c r="F211" i="107"/>
  <c r="E211" i="107"/>
  <c r="D211" i="107"/>
  <c r="C211" i="107"/>
  <c r="B211" i="107"/>
  <c r="W210" i="107"/>
  <c r="V210" i="107"/>
  <c r="U210" i="107"/>
  <c r="T210" i="107"/>
  <c r="S210" i="107"/>
  <c r="R210" i="107"/>
  <c r="Q210" i="107"/>
  <c r="P210" i="107"/>
  <c r="O210" i="107"/>
  <c r="N210" i="107"/>
  <c r="M210" i="107"/>
  <c r="L210" i="107"/>
  <c r="K210" i="107"/>
  <c r="J210" i="107"/>
  <c r="I210" i="107"/>
  <c r="H210" i="107"/>
  <c r="G210" i="107"/>
  <c r="F210" i="107"/>
  <c r="E210" i="107"/>
  <c r="D210" i="107"/>
  <c r="C210" i="107"/>
  <c r="B210" i="107"/>
  <c r="W209" i="107"/>
  <c r="V209" i="107"/>
  <c r="U209" i="107"/>
  <c r="T209" i="107"/>
  <c r="S209" i="107"/>
  <c r="R209" i="107"/>
  <c r="Q209" i="107"/>
  <c r="P209" i="107"/>
  <c r="O209" i="107"/>
  <c r="N209" i="107"/>
  <c r="M209" i="107"/>
  <c r="L209" i="107"/>
  <c r="K209" i="107"/>
  <c r="J209" i="107"/>
  <c r="I209" i="107"/>
  <c r="H209" i="107"/>
  <c r="G209" i="107"/>
  <c r="F209" i="107"/>
  <c r="E209" i="107"/>
  <c r="D209" i="107"/>
  <c r="C209" i="107"/>
  <c r="B209" i="107"/>
  <c r="W208" i="107"/>
  <c r="V208" i="107"/>
  <c r="U208" i="107"/>
  <c r="U205" i="107" s="1"/>
  <c r="T208" i="107"/>
  <c r="S208" i="107"/>
  <c r="R208" i="107"/>
  <c r="Q208" i="107"/>
  <c r="P208" i="107"/>
  <c r="O208" i="107"/>
  <c r="N208" i="107"/>
  <c r="M208" i="107"/>
  <c r="M205" i="107" s="1"/>
  <c r="L208" i="107"/>
  <c r="K208" i="107"/>
  <c r="J208" i="107"/>
  <c r="I208" i="107"/>
  <c r="H208" i="107"/>
  <c r="G208" i="107"/>
  <c r="F208" i="107"/>
  <c r="E208" i="107"/>
  <c r="E205" i="107" s="1"/>
  <c r="E204" i="107" s="1"/>
  <c r="E203" i="107" s="1"/>
  <c r="D208" i="107"/>
  <c r="C208" i="107"/>
  <c r="B208" i="107"/>
  <c r="W207" i="107"/>
  <c r="V207" i="107"/>
  <c r="U207" i="107"/>
  <c r="T207" i="107"/>
  <c r="S207" i="107"/>
  <c r="S205" i="107" s="1"/>
  <c r="R207" i="107"/>
  <c r="Q207" i="107"/>
  <c r="P207" i="107"/>
  <c r="O207" i="107"/>
  <c r="N207" i="107"/>
  <c r="M207" i="107"/>
  <c r="L207" i="107"/>
  <c r="K207" i="107"/>
  <c r="K205" i="107" s="1"/>
  <c r="J207" i="107"/>
  <c r="I207" i="107"/>
  <c r="H207" i="107"/>
  <c r="G207" i="107"/>
  <c r="F207" i="107"/>
  <c r="E207" i="107"/>
  <c r="D207" i="107"/>
  <c r="C207" i="107"/>
  <c r="B207" i="107"/>
  <c r="W206" i="107"/>
  <c r="V206" i="107"/>
  <c r="V205" i="107" s="1"/>
  <c r="U206" i="107"/>
  <c r="T206" i="107"/>
  <c r="S206" i="107"/>
  <c r="R206" i="107"/>
  <c r="Q206" i="107"/>
  <c r="Q205" i="107" s="1"/>
  <c r="P206" i="107"/>
  <c r="P205" i="107" s="1"/>
  <c r="O206" i="107"/>
  <c r="N206" i="107"/>
  <c r="N205" i="107" s="1"/>
  <c r="M206" i="107"/>
  <c r="L206" i="107"/>
  <c r="K206" i="107"/>
  <c r="J206" i="107"/>
  <c r="I206" i="107"/>
  <c r="I205" i="107" s="1"/>
  <c r="H206" i="107"/>
  <c r="H205" i="107" s="1"/>
  <c r="G206" i="107"/>
  <c r="F206" i="107"/>
  <c r="F205" i="107" s="1"/>
  <c r="F204" i="107" s="1"/>
  <c r="F203" i="107" s="1"/>
  <c r="E206" i="107"/>
  <c r="D206" i="107"/>
  <c r="C206" i="107"/>
  <c r="B206" i="107"/>
  <c r="W205" i="107"/>
  <c r="W274" i="107" s="1"/>
  <c r="T205" i="107"/>
  <c r="T274" i="107" s="1"/>
  <c r="R205" i="107"/>
  <c r="R274" i="107" s="1"/>
  <c r="O205" i="107"/>
  <c r="O274" i="107" s="1"/>
  <c r="L205" i="107"/>
  <c r="L274" i="107" s="1"/>
  <c r="J205" i="107"/>
  <c r="J274" i="107" s="1"/>
  <c r="G205" i="107"/>
  <c r="R204" i="107"/>
  <c r="R203" i="107" s="1"/>
  <c r="J204" i="107"/>
  <c r="J203" i="107" s="1"/>
  <c r="B204" i="107"/>
  <c r="B203" i="107"/>
  <c r="B202" i="107"/>
  <c r="T205" i="113" l="1"/>
  <c r="K205" i="112"/>
  <c r="K274" i="112" s="1"/>
  <c r="M282" i="111"/>
  <c r="M274" i="113"/>
  <c r="M204" i="113"/>
  <c r="M203" i="113" s="1"/>
  <c r="I204" i="113"/>
  <c r="I203" i="113" s="1"/>
  <c r="L204" i="113"/>
  <c r="L203" i="113" s="1"/>
  <c r="L274" i="113"/>
  <c r="T204" i="113"/>
  <c r="T203" i="113" s="1"/>
  <c r="T274" i="113"/>
  <c r="H204" i="113"/>
  <c r="H203" i="113" s="1"/>
  <c r="H274" i="113"/>
  <c r="H277" i="113" s="1"/>
  <c r="H278" i="113" s="1"/>
  <c r="J275" i="113"/>
  <c r="J282" i="113" s="1"/>
  <c r="J204" i="113"/>
  <c r="J203" i="113" s="1"/>
  <c r="K274" i="113"/>
  <c r="K204" i="113"/>
  <c r="K203" i="113" s="1"/>
  <c r="S274" i="113"/>
  <c r="S204" i="113"/>
  <c r="S203" i="113" s="1"/>
  <c r="J281" i="113"/>
  <c r="I274" i="113"/>
  <c r="I277" i="113" s="1"/>
  <c r="I278" i="113" s="1"/>
  <c r="Q274" i="113"/>
  <c r="H204" i="112"/>
  <c r="H203" i="112" s="1"/>
  <c r="H274" i="112"/>
  <c r="H277" i="112" s="1"/>
  <c r="H278" i="112" s="1"/>
  <c r="J204" i="112"/>
  <c r="J203" i="112" s="1"/>
  <c r="J274" i="112"/>
  <c r="I204" i="112"/>
  <c r="I203" i="112" s="1"/>
  <c r="I274" i="112"/>
  <c r="I277" i="112" s="1"/>
  <c r="I278" i="112" s="1"/>
  <c r="Q204" i="112"/>
  <c r="Q203" i="112" s="1"/>
  <c r="Q274" i="112"/>
  <c r="K204" i="112"/>
  <c r="K203" i="112" s="1"/>
  <c r="S274" i="112"/>
  <c r="S204" i="112"/>
  <c r="S203" i="112" s="1"/>
  <c r="L274" i="112"/>
  <c r="L204" i="112"/>
  <c r="L203" i="112" s="1"/>
  <c r="T274" i="112"/>
  <c r="T204" i="112"/>
  <c r="T203" i="112" s="1"/>
  <c r="M274" i="112"/>
  <c r="M204" i="112"/>
  <c r="M203" i="112" s="1"/>
  <c r="U274" i="112"/>
  <c r="U204" i="112"/>
  <c r="U203" i="112" s="1"/>
  <c r="T277" i="111"/>
  <c r="T281" i="111"/>
  <c r="H204" i="111"/>
  <c r="H203" i="111" s="1"/>
  <c r="H274" i="111"/>
  <c r="H277" i="111" s="1"/>
  <c r="P204" i="111"/>
  <c r="P203" i="111" s="1"/>
  <c r="P274" i="111"/>
  <c r="J204" i="111"/>
  <c r="J203" i="111" s="1"/>
  <c r="J274" i="111"/>
  <c r="I204" i="111"/>
  <c r="I203" i="111" s="1"/>
  <c r="I274" i="111"/>
  <c r="I277" i="111" s="1"/>
  <c r="I278" i="111" s="1"/>
  <c r="Q204" i="111"/>
  <c r="Q203" i="111" s="1"/>
  <c r="Q274" i="111"/>
  <c r="K274" i="111"/>
  <c r="K204" i="111"/>
  <c r="K203" i="111" s="1"/>
  <c r="S274" i="111"/>
  <c r="S204" i="111"/>
  <c r="S203" i="111" s="1"/>
  <c r="L277" i="111"/>
  <c r="L281" i="111"/>
  <c r="M274" i="111"/>
  <c r="M204" i="111"/>
  <c r="M203" i="111" s="1"/>
  <c r="U274" i="111"/>
  <c r="U204" i="111"/>
  <c r="U203" i="111" s="1"/>
  <c r="N275" i="111"/>
  <c r="V275" i="111"/>
  <c r="V282" i="111" s="1"/>
  <c r="L204" i="111"/>
  <c r="L203" i="111" s="1"/>
  <c r="T204" i="111"/>
  <c r="T203" i="111" s="1"/>
  <c r="R277" i="108"/>
  <c r="R281" i="108"/>
  <c r="T277" i="108"/>
  <c r="T281" i="108"/>
  <c r="H204" i="108"/>
  <c r="H203" i="108" s="1"/>
  <c r="H274" i="108"/>
  <c r="H277" i="108" s="1"/>
  <c r="H278" i="108" s="1"/>
  <c r="P204" i="108"/>
  <c r="P203" i="108" s="1"/>
  <c r="P274" i="108"/>
  <c r="W277" i="108"/>
  <c r="W281" i="108"/>
  <c r="I204" i="108"/>
  <c r="I203" i="108" s="1"/>
  <c r="I274" i="108"/>
  <c r="I277" i="108" s="1"/>
  <c r="I278" i="108" s="1"/>
  <c r="Q204" i="108"/>
  <c r="Q203" i="108" s="1"/>
  <c r="Q274" i="108"/>
  <c r="M274" i="108"/>
  <c r="M204" i="108"/>
  <c r="M203" i="108" s="1"/>
  <c r="U274" i="108"/>
  <c r="U204" i="108"/>
  <c r="U203" i="108" s="1"/>
  <c r="K274" i="108"/>
  <c r="K204" i="108"/>
  <c r="K203" i="108" s="1"/>
  <c r="S274" i="108"/>
  <c r="S204" i="108"/>
  <c r="S203" i="108" s="1"/>
  <c r="J277" i="108"/>
  <c r="J281" i="108"/>
  <c r="L277" i="108"/>
  <c r="L281" i="108"/>
  <c r="O277" i="108"/>
  <c r="O281" i="108"/>
  <c r="N274" i="108"/>
  <c r="N204" i="108"/>
  <c r="N203" i="108" s="1"/>
  <c r="V274" i="108"/>
  <c r="V204" i="108"/>
  <c r="V203" i="108" s="1"/>
  <c r="L204" i="108"/>
  <c r="L203" i="108" s="1"/>
  <c r="T204" i="108"/>
  <c r="T203" i="108" s="1"/>
  <c r="O204" i="108"/>
  <c r="O203" i="108" s="1"/>
  <c r="W204" i="108"/>
  <c r="W203" i="108" s="1"/>
  <c r="W277" i="107"/>
  <c r="W281" i="107"/>
  <c r="I204" i="107"/>
  <c r="I203" i="107" s="1"/>
  <c r="I274" i="107"/>
  <c r="I277" i="107" s="1"/>
  <c r="I278" i="107" s="1"/>
  <c r="Q204" i="107"/>
  <c r="Q203" i="107" s="1"/>
  <c r="Q274" i="107"/>
  <c r="K274" i="107"/>
  <c r="K204" i="107"/>
  <c r="K203" i="107" s="1"/>
  <c r="S274" i="107"/>
  <c r="S204" i="107"/>
  <c r="S203" i="107" s="1"/>
  <c r="M274" i="107"/>
  <c r="M204" i="107"/>
  <c r="M203" i="107" s="1"/>
  <c r="U274" i="107"/>
  <c r="U204" i="107"/>
  <c r="U203" i="107" s="1"/>
  <c r="R277" i="107"/>
  <c r="R281" i="107"/>
  <c r="J277" i="107"/>
  <c r="J281" i="107"/>
  <c r="L277" i="107"/>
  <c r="L281" i="107"/>
  <c r="O277" i="107"/>
  <c r="O281" i="107"/>
  <c r="N274" i="107"/>
  <c r="N204" i="107"/>
  <c r="N203" i="107" s="1"/>
  <c r="V274" i="107"/>
  <c r="V204" i="107"/>
  <c r="V203" i="107" s="1"/>
  <c r="T277" i="107"/>
  <c r="T281" i="107"/>
  <c r="H204" i="107"/>
  <c r="H203" i="107" s="1"/>
  <c r="H274" i="107"/>
  <c r="H277" i="107" s="1"/>
  <c r="H278" i="107" s="1"/>
  <c r="P204" i="107"/>
  <c r="P203" i="107" s="1"/>
  <c r="P274" i="107"/>
  <c r="L204" i="107"/>
  <c r="L203" i="107" s="1"/>
  <c r="T204" i="107"/>
  <c r="T203" i="107" s="1"/>
  <c r="O204" i="107"/>
  <c r="O203" i="107" s="1"/>
  <c r="W204" i="107"/>
  <c r="W203" i="107" s="1"/>
  <c r="S277" i="113" l="1"/>
  <c r="S281" i="113"/>
  <c r="M277" i="113"/>
  <c r="M281" i="113"/>
  <c r="K277" i="113"/>
  <c r="K281" i="113"/>
  <c r="L277" i="113"/>
  <c r="L281" i="113"/>
  <c r="J277" i="113"/>
  <c r="Q281" i="113"/>
  <c r="Q277" i="113"/>
  <c r="T277" i="113"/>
  <c r="U277" i="112"/>
  <c r="U281" i="112"/>
  <c r="S277" i="112"/>
  <c r="S281" i="112"/>
  <c r="M277" i="112"/>
  <c r="M281" i="112"/>
  <c r="K277" i="112"/>
  <c r="K281" i="112"/>
  <c r="Q281" i="112"/>
  <c r="Q277" i="112"/>
  <c r="J281" i="112"/>
  <c r="J277" i="112"/>
  <c r="T277" i="112"/>
  <c r="T281" i="112"/>
  <c r="L277" i="112"/>
  <c r="L281" i="112"/>
  <c r="J281" i="111"/>
  <c r="J277" i="111"/>
  <c r="P281" i="111"/>
  <c r="P277" i="111"/>
  <c r="L278" i="111"/>
  <c r="H278" i="111"/>
  <c r="Q277" i="111"/>
  <c r="T284" i="111"/>
  <c r="T278" i="111"/>
  <c r="U277" i="111"/>
  <c r="U281" i="111"/>
  <c r="S277" i="111"/>
  <c r="S281" i="111"/>
  <c r="M277" i="111"/>
  <c r="M281" i="111"/>
  <c r="K277" i="111"/>
  <c r="K281" i="111"/>
  <c r="Q281" i="108"/>
  <c r="Q277" i="108"/>
  <c r="N277" i="108"/>
  <c r="N281" i="108"/>
  <c r="S277" i="108"/>
  <c r="S281" i="108"/>
  <c r="O284" i="108"/>
  <c r="O278" i="108"/>
  <c r="K277" i="108"/>
  <c r="K281" i="108"/>
  <c r="T284" i="108"/>
  <c r="T278" i="108"/>
  <c r="L284" i="108"/>
  <c r="L278" i="108"/>
  <c r="U277" i="108"/>
  <c r="U281" i="108"/>
  <c r="W284" i="108"/>
  <c r="W278" i="108"/>
  <c r="R284" i="108"/>
  <c r="R278" i="108"/>
  <c r="P281" i="108"/>
  <c r="P277" i="108"/>
  <c r="V277" i="108"/>
  <c r="V281" i="108"/>
  <c r="J284" i="108"/>
  <c r="J278" i="108"/>
  <c r="M277" i="108"/>
  <c r="M281" i="108"/>
  <c r="Q281" i="107"/>
  <c r="Q277" i="107"/>
  <c r="O284" i="107"/>
  <c r="O278" i="107"/>
  <c r="U277" i="107"/>
  <c r="U281" i="107"/>
  <c r="T284" i="107"/>
  <c r="T278" i="107"/>
  <c r="L284" i="107"/>
  <c r="L278" i="107"/>
  <c r="M277" i="107"/>
  <c r="M281" i="107"/>
  <c r="V277" i="107"/>
  <c r="V281" i="107"/>
  <c r="J284" i="107"/>
  <c r="J278" i="107"/>
  <c r="S277" i="107"/>
  <c r="S281" i="107"/>
  <c r="W284" i="107"/>
  <c r="W278" i="107"/>
  <c r="P281" i="107"/>
  <c r="P277" i="107"/>
  <c r="N277" i="107"/>
  <c r="N281" i="107"/>
  <c r="R284" i="107"/>
  <c r="R278" i="107"/>
  <c r="K277" i="107"/>
  <c r="K281" i="107"/>
  <c r="M284" i="113" l="1"/>
  <c r="M278" i="113"/>
  <c r="L284" i="113"/>
  <c r="L278" i="113"/>
  <c r="S284" i="113"/>
  <c r="S278" i="113"/>
  <c r="J284" i="113"/>
  <c r="J278" i="113"/>
  <c r="T278" i="113"/>
  <c r="K278" i="113"/>
  <c r="Q278" i="113"/>
  <c r="L278" i="112"/>
  <c r="T284" i="112"/>
  <c r="T278" i="112"/>
  <c r="K278" i="112"/>
  <c r="S284" i="112"/>
  <c r="S278" i="112"/>
  <c r="J284" i="112"/>
  <c r="J278" i="112"/>
  <c r="M278" i="112"/>
  <c r="U284" i="112"/>
  <c r="U278" i="112"/>
  <c r="Q284" i="112"/>
  <c r="Q278" i="112"/>
  <c r="P284" i="111"/>
  <c r="P278" i="111"/>
  <c r="J278" i="111"/>
  <c r="K278" i="111"/>
  <c r="S284" i="111"/>
  <c r="S278" i="111"/>
  <c r="Q278" i="111"/>
  <c r="M278" i="111"/>
  <c r="U284" i="111"/>
  <c r="U278" i="111"/>
  <c r="P284" i="108"/>
  <c r="P278" i="108"/>
  <c r="S284" i="108"/>
  <c r="S278" i="108"/>
  <c r="M284" i="108"/>
  <c r="M278" i="108"/>
  <c r="N284" i="108"/>
  <c r="N278" i="108"/>
  <c r="Q284" i="108"/>
  <c r="Q278" i="108"/>
  <c r="K284" i="108"/>
  <c r="K278" i="108"/>
  <c r="V284" i="108"/>
  <c r="V278" i="108"/>
  <c r="U284" i="108"/>
  <c r="U278" i="108"/>
  <c r="P284" i="107"/>
  <c r="P278" i="107"/>
  <c r="V284" i="107"/>
  <c r="V278" i="107"/>
  <c r="U284" i="107"/>
  <c r="U278" i="107"/>
  <c r="K284" i="107"/>
  <c r="K278" i="107"/>
  <c r="M284" i="107"/>
  <c r="M278" i="107"/>
  <c r="Q284" i="107"/>
  <c r="Q278" i="107"/>
  <c r="S284" i="107"/>
  <c r="S278" i="107"/>
  <c r="N284" i="107"/>
  <c r="N278" i="107"/>
  <c r="W154" i="106" l="1"/>
  <c r="W155" i="106"/>
  <c r="W156" i="106"/>
  <c r="W158" i="106"/>
  <c r="W157" i="106" s="1"/>
  <c r="W159" i="106"/>
  <c r="W160" i="106"/>
  <c r="W161" i="106"/>
  <c r="V156" i="106"/>
  <c r="V158" i="106"/>
  <c r="V157" i="106" s="1"/>
  <c r="V159" i="106"/>
  <c r="V160" i="106"/>
  <c r="Q156" i="106"/>
  <c r="Q157" i="106"/>
  <c r="Q158" i="106"/>
  <c r="Q159" i="106"/>
  <c r="Q160" i="106"/>
  <c r="Y14" i="106" l="1"/>
  <c r="Y15" i="106"/>
  <c r="Y16" i="106"/>
  <c r="Y17" i="106"/>
  <c r="Y18" i="106"/>
  <c r="Y19" i="106"/>
  <c r="Y20" i="106"/>
  <c r="Y21" i="106"/>
  <c r="Y22" i="106"/>
  <c r="Y23" i="106"/>
  <c r="Y24" i="106"/>
  <c r="Y25" i="106"/>
  <c r="Y26" i="106"/>
  <c r="Y27" i="106"/>
  <c r="Y28" i="106"/>
  <c r="Y29" i="106"/>
  <c r="Y30" i="106"/>
  <c r="Y31" i="106"/>
  <c r="Y32" i="106"/>
  <c r="Y33" i="106"/>
  <c r="Y34" i="106"/>
  <c r="Y36" i="106"/>
  <c r="Y37" i="106"/>
  <c r="Y38" i="106"/>
  <c r="Y39" i="106"/>
  <c r="Y40" i="106"/>
  <c r="Y41" i="106"/>
  <c r="Y42" i="106"/>
  <c r="Y43" i="106"/>
  <c r="Y44" i="106"/>
  <c r="Y45" i="106"/>
  <c r="Y46" i="106"/>
  <c r="Y47" i="106"/>
  <c r="Y48" i="106"/>
  <c r="Y49" i="106"/>
  <c r="Y51" i="106"/>
  <c r="Y52" i="106"/>
  <c r="Y53" i="106"/>
  <c r="Y54" i="106"/>
  <c r="Y55" i="106"/>
  <c r="Y56" i="106"/>
  <c r="Y57" i="106"/>
  <c r="Y58" i="106"/>
  <c r="Y59" i="106"/>
  <c r="Y60" i="106"/>
  <c r="Y61" i="106"/>
  <c r="Y62" i="106"/>
  <c r="Y63" i="106"/>
  <c r="Y64" i="106"/>
  <c r="Y65" i="106"/>
  <c r="Y66" i="106"/>
  <c r="Y67" i="106"/>
  <c r="Y68" i="106"/>
  <c r="Y69" i="106"/>
  <c r="Y70" i="106"/>
  <c r="Y71" i="106"/>
  <c r="Y72" i="106"/>
  <c r="Y73" i="106"/>
  <c r="Y74" i="106"/>
  <c r="Y75" i="106"/>
  <c r="Y76" i="106"/>
  <c r="Y77" i="106"/>
  <c r="Y78" i="106"/>
  <c r="Y79" i="106"/>
  <c r="Y80" i="106"/>
  <c r="Y81" i="106"/>
  <c r="Y82" i="106"/>
  <c r="Y83" i="106"/>
  <c r="Y84" i="106"/>
  <c r="Y85" i="106"/>
  <c r="Y86" i="106"/>
  <c r="Y87" i="106"/>
  <c r="Y88" i="106"/>
  <c r="Y89" i="106"/>
  <c r="Y90" i="106"/>
  <c r="Y91" i="106"/>
  <c r="Y92" i="106"/>
  <c r="Y93" i="106"/>
  <c r="Y94" i="106"/>
  <c r="Y95" i="106"/>
  <c r="Y96" i="106"/>
  <c r="Y97" i="106"/>
  <c r="Y98" i="106"/>
  <c r="Y99" i="106"/>
  <c r="Y100" i="106"/>
  <c r="Y101" i="106"/>
  <c r="Y102" i="106"/>
  <c r="Y103" i="106"/>
  <c r="Y104" i="106"/>
  <c r="Y105" i="106"/>
  <c r="Y106" i="106"/>
  <c r="Y107" i="106"/>
  <c r="Y108" i="106"/>
  <c r="Y109" i="106"/>
  <c r="Y110" i="106"/>
  <c r="Y111" i="106"/>
  <c r="Y112" i="106"/>
  <c r="Y113" i="106"/>
  <c r="Y114" i="106"/>
  <c r="Y115" i="106"/>
  <c r="Y116" i="106"/>
  <c r="Y117" i="106"/>
  <c r="Y118" i="106"/>
  <c r="Y119" i="106"/>
  <c r="Y120" i="106"/>
  <c r="Y121" i="106"/>
  <c r="Y122" i="106"/>
  <c r="Y123" i="106"/>
  <c r="Y124" i="106"/>
  <c r="Y125" i="106"/>
  <c r="Y126" i="106"/>
  <c r="Y127" i="106"/>
  <c r="Y128" i="106"/>
  <c r="Y129" i="106"/>
  <c r="Y130" i="106"/>
  <c r="Y131" i="106"/>
  <c r="Y132" i="106"/>
  <c r="Y133" i="106"/>
  <c r="Y134" i="106"/>
  <c r="Y135" i="106"/>
  <c r="Y136" i="106"/>
  <c r="Y137" i="106"/>
  <c r="Y138" i="106"/>
  <c r="Y139" i="106"/>
  <c r="Y140" i="106"/>
  <c r="Y141" i="106"/>
  <c r="Y142" i="106"/>
  <c r="Y143" i="106"/>
  <c r="Y144" i="106"/>
  <c r="Y145" i="106"/>
  <c r="Y146" i="106"/>
  <c r="Y147" i="106"/>
  <c r="U12" i="106"/>
  <c r="U13" i="106"/>
  <c r="U14" i="106"/>
  <c r="V14" i="106"/>
  <c r="U15" i="106"/>
  <c r="V15" i="106"/>
  <c r="U16" i="106"/>
  <c r="V16" i="106"/>
  <c r="U17" i="106"/>
  <c r="V17" i="106"/>
  <c r="U18" i="106"/>
  <c r="V18" i="106"/>
  <c r="U19" i="106"/>
  <c r="V19" i="106"/>
  <c r="U20" i="106"/>
  <c r="V20" i="106"/>
  <c r="U21" i="106"/>
  <c r="V21" i="106"/>
  <c r="U22" i="106"/>
  <c r="V22" i="106"/>
  <c r="U23" i="106"/>
  <c r="V23" i="106"/>
  <c r="U24" i="106"/>
  <c r="V24" i="106"/>
  <c r="U25" i="106"/>
  <c r="V25" i="106"/>
  <c r="U26" i="106"/>
  <c r="V26" i="106"/>
  <c r="U27" i="106"/>
  <c r="V27" i="106"/>
  <c r="U28" i="106"/>
  <c r="V28" i="106"/>
  <c r="U29" i="106"/>
  <c r="V29" i="106"/>
  <c r="U30" i="106"/>
  <c r="V30" i="106"/>
  <c r="U31" i="106"/>
  <c r="V31" i="106"/>
  <c r="U32" i="106"/>
  <c r="V32" i="106"/>
  <c r="U33" i="106"/>
  <c r="V33" i="106"/>
  <c r="U34" i="106"/>
  <c r="V34" i="106"/>
  <c r="U35" i="106"/>
  <c r="U36" i="106"/>
  <c r="V36" i="106"/>
  <c r="U37" i="106"/>
  <c r="V37" i="106"/>
  <c r="U38" i="106"/>
  <c r="V38" i="106"/>
  <c r="U39" i="106"/>
  <c r="V39" i="106"/>
  <c r="U40" i="106"/>
  <c r="V40" i="106"/>
  <c r="U41" i="106"/>
  <c r="V41" i="106"/>
  <c r="U42" i="106"/>
  <c r="V42" i="106"/>
  <c r="U43" i="106"/>
  <c r="V43" i="106"/>
  <c r="U44" i="106"/>
  <c r="V44" i="106"/>
  <c r="U45" i="106"/>
  <c r="V45" i="106"/>
  <c r="U46" i="106"/>
  <c r="V46" i="106"/>
  <c r="U47" i="106"/>
  <c r="V47" i="106"/>
  <c r="U48" i="106"/>
  <c r="V48" i="106"/>
  <c r="U49" i="106"/>
  <c r="V49" i="106"/>
  <c r="U50" i="106"/>
  <c r="V50" i="106"/>
  <c r="Y50" i="106" s="1"/>
  <c r="U51" i="106"/>
  <c r="V51" i="106"/>
  <c r="U52" i="106"/>
  <c r="V52" i="106"/>
  <c r="U53" i="106"/>
  <c r="V53" i="106"/>
  <c r="U54" i="106"/>
  <c r="V54" i="106"/>
  <c r="U55" i="106"/>
  <c r="V55" i="106"/>
  <c r="U56" i="106"/>
  <c r="V56" i="106"/>
  <c r="U57" i="106"/>
  <c r="V57" i="106"/>
  <c r="U58" i="106"/>
  <c r="V58" i="106"/>
  <c r="U59" i="106"/>
  <c r="V59" i="106"/>
  <c r="U60" i="106"/>
  <c r="V60" i="106"/>
  <c r="U61" i="106"/>
  <c r="V61" i="106"/>
  <c r="U62" i="106"/>
  <c r="V62" i="106"/>
  <c r="U63" i="106"/>
  <c r="V63" i="106"/>
  <c r="U64" i="106"/>
  <c r="V64" i="106"/>
  <c r="U65" i="106"/>
  <c r="V65" i="106"/>
  <c r="U66" i="106"/>
  <c r="V66" i="106"/>
  <c r="U67" i="106"/>
  <c r="V67" i="106"/>
  <c r="U68" i="106"/>
  <c r="V68" i="106"/>
  <c r="U69" i="106"/>
  <c r="V69" i="106"/>
  <c r="U70" i="106"/>
  <c r="V70" i="106"/>
  <c r="U71" i="106"/>
  <c r="V71" i="106"/>
  <c r="U72" i="106"/>
  <c r="V72" i="106"/>
  <c r="U73" i="106"/>
  <c r="V73" i="106"/>
  <c r="U74" i="106"/>
  <c r="V74" i="106"/>
  <c r="U75" i="106"/>
  <c r="V75" i="106"/>
  <c r="U76" i="106"/>
  <c r="V76" i="106"/>
  <c r="U77" i="106"/>
  <c r="V77" i="106"/>
  <c r="U78" i="106"/>
  <c r="V78" i="106"/>
  <c r="U79" i="106"/>
  <c r="V79" i="106"/>
  <c r="U80" i="106"/>
  <c r="V80" i="106"/>
  <c r="U81" i="106"/>
  <c r="V81" i="106"/>
  <c r="U82" i="106"/>
  <c r="V82" i="106"/>
  <c r="U83" i="106"/>
  <c r="V83" i="106"/>
  <c r="U84" i="106"/>
  <c r="V84" i="106"/>
  <c r="U85" i="106"/>
  <c r="V85" i="106"/>
  <c r="U86" i="106"/>
  <c r="V86" i="106"/>
  <c r="U87" i="106"/>
  <c r="V87" i="106"/>
  <c r="U88" i="106"/>
  <c r="V88" i="106"/>
  <c r="U89" i="106"/>
  <c r="V89" i="106"/>
  <c r="U90" i="106"/>
  <c r="V90" i="106"/>
  <c r="U91" i="106"/>
  <c r="V91" i="106"/>
  <c r="U92" i="106"/>
  <c r="V92" i="106"/>
  <c r="U93" i="106"/>
  <c r="V93" i="106"/>
  <c r="U94" i="106"/>
  <c r="V94" i="106"/>
  <c r="U95" i="106"/>
  <c r="V95" i="106"/>
  <c r="U96" i="106"/>
  <c r="V96" i="106"/>
  <c r="U97" i="106"/>
  <c r="V97" i="106"/>
  <c r="U98" i="106"/>
  <c r="V98" i="106"/>
  <c r="U99" i="106"/>
  <c r="V99" i="106"/>
  <c r="U100" i="106"/>
  <c r="V100" i="106"/>
  <c r="U101" i="106"/>
  <c r="V101" i="106"/>
  <c r="U102" i="106"/>
  <c r="V102" i="106"/>
  <c r="U103" i="106"/>
  <c r="V103" i="106"/>
  <c r="U104" i="106"/>
  <c r="V104" i="106"/>
  <c r="U105" i="106"/>
  <c r="V105" i="106"/>
  <c r="U106" i="106"/>
  <c r="V106" i="106"/>
  <c r="U107" i="106"/>
  <c r="V107" i="106"/>
  <c r="U108" i="106"/>
  <c r="V108" i="106"/>
  <c r="U109" i="106"/>
  <c r="V109" i="106"/>
  <c r="U110" i="106"/>
  <c r="V110" i="106"/>
  <c r="U111" i="106"/>
  <c r="V111" i="106"/>
  <c r="U112" i="106"/>
  <c r="V112" i="106"/>
  <c r="U113" i="106"/>
  <c r="V113" i="106"/>
  <c r="U114" i="106"/>
  <c r="V114" i="106"/>
  <c r="U115" i="106"/>
  <c r="V115" i="106"/>
  <c r="U116" i="106"/>
  <c r="V116" i="106"/>
  <c r="U117" i="106"/>
  <c r="V117" i="106"/>
  <c r="U118" i="106"/>
  <c r="V118" i="106"/>
  <c r="U119" i="106"/>
  <c r="V119" i="106"/>
  <c r="U120" i="106"/>
  <c r="V120" i="106"/>
  <c r="U121" i="106"/>
  <c r="V121" i="106"/>
  <c r="U122" i="106"/>
  <c r="V122" i="106"/>
  <c r="U123" i="106"/>
  <c r="V123" i="106"/>
  <c r="U124" i="106"/>
  <c r="V124" i="106"/>
  <c r="U125" i="106"/>
  <c r="V125" i="106"/>
  <c r="U126" i="106"/>
  <c r="V126" i="106"/>
  <c r="U127" i="106"/>
  <c r="V127" i="106"/>
  <c r="U128" i="106"/>
  <c r="V128" i="106"/>
  <c r="U129" i="106"/>
  <c r="V129" i="106"/>
  <c r="U130" i="106"/>
  <c r="V130" i="106"/>
  <c r="U131" i="106"/>
  <c r="V131" i="106"/>
  <c r="U132" i="106"/>
  <c r="V132" i="106"/>
  <c r="U133" i="106"/>
  <c r="V133" i="106"/>
  <c r="U134" i="106"/>
  <c r="V134" i="106"/>
  <c r="U135" i="106"/>
  <c r="V135" i="106"/>
  <c r="U136" i="106"/>
  <c r="V136" i="106"/>
  <c r="U137" i="106"/>
  <c r="V137" i="106"/>
  <c r="U138" i="106"/>
  <c r="V138" i="106"/>
  <c r="U139" i="106"/>
  <c r="V139" i="106"/>
  <c r="U140" i="106"/>
  <c r="V140" i="106"/>
  <c r="U141" i="106"/>
  <c r="V141" i="106"/>
  <c r="U142" i="106"/>
  <c r="V142" i="106"/>
  <c r="U143" i="106"/>
  <c r="V143" i="106"/>
  <c r="U144" i="106"/>
  <c r="V144" i="106"/>
  <c r="U145" i="106"/>
  <c r="V145" i="106"/>
  <c r="U146" i="106"/>
  <c r="V146" i="106"/>
  <c r="U147" i="106"/>
  <c r="V147" i="106"/>
  <c r="S11" i="106"/>
  <c r="U11" i="106"/>
  <c r="X11" i="106"/>
  <c r="T14" i="106"/>
  <c r="Z14" i="106" s="1"/>
  <c r="T15" i="106"/>
  <c r="Z15" i="106" s="1"/>
  <c r="T16" i="106"/>
  <c r="Z16" i="106" s="1"/>
  <c r="T17" i="106"/>
  <c r="Z17" i="106" s="1"/>
  <c r="T18" i="106"/>
  <c r="Z18" i="106" s="1"/>
  <c r="T19" i="106"/>
  <c r="Z19" i="106" s="1"/>
  <c r="T20" i="106"/>
  <c r="Z20" i="106" s="1"/>
  <c r="T21" i="106"/>
  <c r="Z21" i="106" s="1"/>
  <c r="T22" i="106"/>
  <c r="Z22" i="106" s="1"/>
  <c r="T23" i="106"/>
  <c r="Z23" i="106" s="1"/>
  <c r="T24" i="106"/>
  <c r="Z24" i="106" s="1"/>
  <c r="T25" i="106"/>
  <c r="Z25" i="106" s="1"/>
  <c r="T26" i="106"/>
  <c r="Z26" i="106" s="1"/>
  <c r="T27" i="106"/>
  <c r="Z27" i="106" s="1"/>
  <c r="T28" i="106"/>
  <c r="Z28" i="106" s="1"/>
  <c r="T29" i="106"/>
  <c r="Z29" i="106" s="1"/>
  <c r="T30" i="106"/>
  <c r="Z30" i="106" s="1"/>
  <c r="T31" i="106"/>
  <c r="Z31" i="106" s="1"/>
  <c r="T32" i="106"/>
  <c r="Z32" i="106" s="1"/>
  <c r="T33" i="106"/>
  <c r="T34" i="106"/>
  <c r="Z34" i="106" s="1"/>
  <c r="T36" i="106"/>
  <c r="Z36" i="106" s="1"/>
  <c r="T37" i="106"/>
  <c r="Z37" i="106" s="1"/>
  <c r="T38" i="106"/>
  <c r="Z38" i="106" s="1"/>
  <c r="T39" i="106"/>
  <c r="Z39" i="106" s="1"/>
  <c r="T40" i="106"/>
  <c r="Z40" i="106" s="1"/>
  <c r="T41" i="106"/>
  <c r="Z41" i="106" s="1"/>
  <c r="T42" i="106"/>
  <c r="Z42" i="106" s="1"/>
  <c r="T43" i="106"/>
  <c r="Z43" i="106" s="1"/>
  <c r="T44" i="106"/>
  <c r="Z44" i="106" s="1"/>
  <c r="T45" i="106"/>
  <c r="Z45" i="106" s="1"/>
  <c r="T46" i="106"/>
  <c r="Z46" i="106" s="1"/>
  <c r="T47" i="106"/>
  <c r="Z47" i="106" s="1"/>
  <c r="T48" i="106"/>
  <c r="Z48" i="106" s="1"/>
  <c r="T49" i="106"/>
  <c r="Z49" i="106" s="1"/>
  <c r="T51" i="106"/>
  <c r="Z51" i="106" s="1"/>
  <c r="T52" i="106"/>
  <c r="Z52" i="106" s="1"/>
  <c r="T53" i="106"/>
  <c r="Z53" i="106" s="1"/>
  <c r="T54" i="106"/>
  <c r="Z54" i="106" s="1"/>
  <c r="T55" i="106"/>
  <c r="Z55" i="106" s="1"/>
  <c r="T56" i="106"/>
  <c r="Z56" i="106" s="1"/>
  <c r="T57" i="106"/>
  <c r="Z57" i="106" s="1"/>
  <c r="T58" i="106"/>
  <c r="Z58" i="106" s="1"/>
  <c r="T59" i="106"/>
  <c r="Z59" i="106" s="1"/>
  <c r="T60" i="106"/>
  <c r="Z60" i="106" s="1"/>
  <c r="T61" i="106"/>
  <c r="Z61" i="106" s="1"/>
  <c r="T62" i="106"/>
  <c r="Z62" i="106" s="1"/>
  <c r="T63" i="106"/>
  <c r="Z63" i="106" s="1"/>
  <c r="T64" i="106"/>
  <c r="Z64" i="106" s="1"/>
  <c r="T65" i="106"/>
  <c r="Z65" i="106" s="1"/>
  <c r="T66" i="106"/>
  <c r="Z66" i="106" s="1"/>
  <c r="T67" i="106"/>
  <c r="Z67" i="106" s="1"/>
  <c r="T68" i="106"/>
  <c r="Z68" i="106" s="1"/>
  <c r="T69" i="106"/>
  <c r="Z69" i="106" s="1"/>
  <c r="T70" i="106"/>
  <c r="Z70" i="106" s="1"/>
  <c r="T71" i="106"/>
  <c r="Z71" i="106" s="1"/>
  <c r="T72" i="106"/>
  <c r="Z72" i="106" s="1"/>
  <c r="T73" i="106"/>
  <c r="Z73" i="106" s="1"/>
  <c r="T74" i="106"/>
  <c r="Z74" i="106" s="1"/>
  <c r="T75" i="106"/>
  <c r="Z75" i="106" s="1"/>
  <c r="T76" i="106"/>
  <c r="Z76" i="106" s="1"/>
  <c r="T77" i="106"/>
  <c r="Z77" i="106" s="1"/>
  <c r="T78" i="106"/>
  <c r="Z78" i="106" s="1"/>
  <c r="T79" i="106"/>
  <c r="Z79" i="106" s="1"/>
  <c r="T80" i="106"/>
  <c r="Z80" i="106" s="1"/>
  <c r="T81" i="106"/>
  <c r="Z81" i="106" s="1"/>
  <c r="T82" i="106"/>
  <c r="Z82" i="106" s="1"/>
  <c r="T83" i="106"/>
  <c r="Z83" i="106" s="1"/>
  <c r="T84" i="106"/>
  <c r="Z84" i="106" s="1"/>
  <c r="T85" i="106"/>
  <c r="Z85" i="106" s="1"/>
  <c r="T86" i="106"/>
  <c r="Z86" i="106" s="1"/>
  <c r="T87" i="106"/>
  <c r="Z87" i="106" s="1"/>
  <c r="T88" i="106"/>
  <c r="Z88" i="106" s="1"/>
  <c r="T89" i="106"/>
  <c r="Z89" i="106" s="1"/>
  <c r="T90" i="106"/>
  <c r="Z90" i="106" s="1"/>
  <c r="T91" i="106"/>
  <c r="Z91" i="106" s="1"/>
  <c r="T92" i="106"/>
  <c r="Z92" i="106" s="1"/>
  <c r="T93" i="106"/>
  <c r="Z93" i="106" s="1"/>
  <c r="T94" i="106"/>
  <c r="Z94" i="106" s="1"/>
  <c r="T95" i="106"/>
  <c r="Z95" i="106" s="1"/>
  <c r="T96" i="106"/>
  <c r="Z96" i="106" s="1"/>
  <c r="T97" i="106"/>
  <c r="Z97" i="106" s="1"/>
  <c r="T98" i="106"/>
  <c r="Z98" i="106" s="1"/>
  <c r="T99" i="106"/>
  <c r="Z99" i="106" s="1"/>
  <c r="T100" i="106"/>
  <c r="Z100" i="106" s="1"/>
  <c r="T101" i="106"/>
  <c r="Z101" i="106" s="1"/>
  <c r="T102" i="106"/>
  <c r="Z102" i="106" s="1"/>
  <c r="T103" i="106"/>
  <c r="Z103" i="106" s="1"/>
  <c r="T104" i="106"/>
  <c r="Z104" i="106" s="1"/>
  <c r="T105" i="106"/>
  <c r="Z105" i="106" s="1"/>
  <c r="T106" i="106"/>
  <c r="Z106" i="106" s="1"/>
  <c r="T107" i="106"/>
  <c r="Z107" i="106" s="1"/>
  <c r="T108" i="106"/>
  <c r="Z108" i="106" s="1"/>
  <c r="T109" i="106"/>
  <c r="Z109" i="106" s="1"/>
  <c r="T110" i="106"/>
  <c r="Z110" i="106" s="1"/>
  <c r="T111" i="106"/>
  <c r="Z111" i="106" s="1"/>
  <c r="T112" i="106"/>
  <c r="Z112" i="106" s="1"/>
  <c r="T113" i="106"/>
  <c r="Z113" i="106" s="1"/>
  <c r="T114" i="106"/>
  <c r="Z114" i="106" s="1"/>
  <c r="T115" i="106"/>
  <c r="Z115" i="106" s="1"/>
  <c r="T116" i="106"/>
  <c r="Z116" i="106" s="1"/>
  <c r="T117" i="106"/>
  <c r="Z117" i="106" s="1"/>
  <c r="T118" i="106"/>
  <c r="Z118" i="106" s="1"/>
  <c r="T119" i="106"/>
  <c r="Z119" i="106" s="1"/>
  <c r="T120" i="106"/>
  <c r="Z120" i="106" s="1"/>
  <c r="T121" i="106"/>
  <c r="Z121" i="106" s="1"/>
  <c r="T122" i="106"/>
  <c r="Z122" i="106" s="1"/>
  <c r="T123" i="106"/>
  <c r="Z123" i="106" s="1"/>
  <c r="T124" i="106"/>
  <c r="Z124" i="106" s="1"/>
  <c r="T125" i="106"/>
  <c r="Z125" i="106" s="1"/>
  <c r="T126" i="106"/>
  <c r="Z126" i="106" s="1"/>
  <c r="T127" i="106"/>
  <c r="Z127" i="106" s="1"/>
  <c r="T128" i="106"/>
  <c r="Z128" i="106" s="1"/>
  <c r="T129" i="106"/>
  <c r="Z129" i="106" s="1"/>
  <c r="T130" i="106"/>
  <c r="Z130" i="106" s="1"/>
  <c r="T131" i="106"/>
  <c r="Z131" i="106" s="1"/>
  <c r="T132" i="106"/>
  <c r="Z132" i="106" s="1"/>
  <c r="T133" i="106"/>
  <c r="Z133" i="106" s="1"/>
  <c r="T134" i="106"/>
  <c r="Z134" i="106" s="1"/>
  <c r="T135" i="106"/>
  <c r="Z135" i="106" s="1"/>
  <c r="T136" i="106"/>
  <c r="Z136" i="106" s="1"/>
  <c r="T137" i="106"/>
  <c r="Z137" i="106" s="1"/>
  <c r="T138" i="106"/>
  <c r="Z138" i="106" s="1"/>
  <c r="T139" i="106"/>
  <c r="Z139" i="106" s="1"/>
  <c r="T140" i="106"/>
  <c r="Z140" i="106" s="1"/>
  <c r="T141" i="106"/>
  <c r="Z141" i="106" s="1"/>
  <c r="T142" i="106"/>
  <c r="Z142" i="106" s="1"/>
  <c r="T143" i="106"/>
  <c r="Z143" i="106" s="1"/>
  <c r="T144" i="106"/>
  <c r="Z144" i="106" s="1"/>
  <c r="T145" i="106"/>
  <c r="Z145" i="106" s="1"/>
  <c r="T146" i="106"/>
  <c r="Z146" i="106" s="1"/>
  <c r="T147" i="106"/>
  <c r="Z147" i="106" s="1"/>
  <c r="P12" i="106"/>
  <c r="P13" i="106"/>
  <c r="P14" i="106"/>
  <c r="Q14" i="106"/>
  <c r="P15" i="106"/>
  <c r="Q15" i="106"/>
  <c r="P16" i="106"/>
  <c r="Q16" i="106"/>
  <c r="P17" i="106"/>
  <c r="Q17" i="106"/>
  <c r="P18" i="106"/>
  <c r="Q18" i="106"/>
  <c r="P19" i="106"/>
  <c r="Q19" i="106"/>
  <c r="P20" i="106"/>
  <c r="Q20" i="106"/>
  <c r="P21" i="106"/>
  <c r="Q21" i="106"/>
  <c r="P22" i="106"/>
  <c r="Q22" i="106"/>
  <c r="P23" i="106"/>
  <c r="Q23" i="106"/>
  <c r="P24" i="106"/>
  <c r="Q24" i="106"/>
  <c r="P25" i="106"/>
  <c r="Q25" i="106"/>
  <c r="P26" i="106"/>
  <c r="Q26" i="106"/>
  <c r="P27" i="106"/>
  <c r="Q27" i="106"/>
  <c r="P28" i="106"/>
  <c r="Q28" i="106"/>
  <c r="P29" i="106"/>
  <c r="Q29" i="106"/>
  <c r="P30" i="106"/>
  <c r="Q30" i="106"/>
  <c r="P31" i="106"/>
  <c r="Q31" i="106"/>
  <c r="P32" i="106"/>
  <c r="Q32" i="106"/>
  <c r="P33" i="106"/>
  <c r="Q33" i="106"/>
  <c r="P34" i="106"/>
  <c r="Q34" i="106"/>
  <c r="P35" i="106"/>
  <c r="P36" i="106"/>
  <c r="Q36" i="106"/>
  <c r="P37" i="106"/>
  <c r="Q37" i="106"/>
  <c r="P38" i="106"/>
  <c r="Q38" i="106"/>
  <c r="P39" i="106"/>
  <c r="Q39" i="106"/>
  <c r="P40" i="106"/>
  <c r="Q40" i="106"/>
  <c r="P41" i="106"/>
  <c r="Q41" i="106"/>
  <c r="P42" i="106"/>
  <c r="Q42" i="106"/>
  <c r="P43" i="106"/>
  <c r="Q43" i="106"/>
  <c r="P44" i="106"/>
  <c r="Q44" i="106"/>
  <c r="P45" i="106"/>
  <c r="Q45" i="106"/>
  <c r="P46" i="106"/>
  <c r="Q46" i="106"/>
  <c r="P47" i="106"/>
  <c r="Q47" i="106"/>
  <c r="P48" i="106"/>
  <c r="Q48" i="106"/>
  <c r="P49" i="106"/>
  <c r="Q49" i="106"/>
  <c r="P50" i="106"/>
  <c r="Q50" i="106"/>
  <c r="T50" i="106" s="1"/>
  <c r="P51" i="106"/>
  <c r="Q51" i="106"/>
  <c r="P52" i="106"/>
  <c r="Q52" i="106"/>
  <c r="P53" i="106"/>
  <c r="Q53" i="106"/>
  <c r="P54" i="106"/>
  <c r="Q54" i="106"/>
  <c r="P55" i="106"/>
  <c r="Q55" i="106"/>
  <c r="P56" i="106"/>
  <c r="Q56" i="106"/>
  <c r="P57" i="106"/>
  <c r="Q57" i="106"/>
  <c r="P58" i="106"/>
  <c r="Q58" i="106"/>
  <c r="P59" i="106"/>
  <c r="Q59" i="106"/>
  <c r="P60" i="106"/>
  <c r="Q60" i="106"/>
  <c r="P61" i="106"/>
  <c r="Q61" i="106"/>
  <c r="P62" i="106"/>
  <c r="Q62" i="106"/>
  <c r="P63" i="106"/>
  <c r="Q63" i="106"/>
  <c r="P64" i="106"/>
  <c r="Q64" i="106"/>
  <c r="P65" i="106"/>
  <c r="Q65" i="106"/>
  <c r="P66" i="106"/>
  <c r="Q66" i="106"/>
  <c r="P67" i="106"/>
  <c r="Q67" i="106"/>
  <c r="P68" i="106"/>
  <c r="Q68" i="106"/>
  <c r="P69" i="106"/>
  <c r="Q69" i="106"/>
  <c r="P70" i="106"/>
  <c r="Q70" i="106"/>
  <c r="P71" i="106"/>
  <c r="Q71" i="106"/>
  <c r="P72" i="106"/>
  <c r="Q72" i="106"/>
  <c r="P73" i="106"/>
  <c r="Q73" i="106"/>
  <c r="P74" i="106"/>
  <c r="Q74" i="106"/>
  <c r="P75" i="106"/>
  <c r="Q75" i="106"/>
  <c r="P76" i="106"/>
  <c r="Q76" i="106"/>
  <c r="P77" i="106"/>
  <c r="Q77" i="106"/>
  <c r="P78" i="106"/>
  <c r="Q78" i="106"/>
  <c r="P79" i="106"/>
  <c r="Q79" i="106"/>
  <c r="P80" i="106"/>
  <c r="Q80" i="106"/>
  <c r="P81" i="106"/>
  <c r="Q81" i="106"/>
  <c r="P82" i="106"/>
  <c r="Q82" i="106"/>
  <c r="P83" i="106"/>
  <c r="Q83" i="106"/>
  <c r="P84" i="106"/>
  <c r="Q84" i="106"/>
  <c r="P85" i="106"/>
  <c r="Q85" i="106"/>
  <c r="P86" i="106"/>
  <c r="Q86" i="106"/>
  <c r="P87" i="106"/>
  <c r="Q87" i="106"/>
  <c r="P88" i="106"/>
  <c r="Q88" i="106"/>
  <c r="P89" i="106"/>
  <c r="Q89" i="106"/>
  <c r="P90" i="106"/>
  <c r="Q90" i="106"/>
  <c r="P91" i="106"/>
  <c r="Q91" i="106"/>
  <c r="P92" i="106"/>
  <c r="Q92" i="106"/>
  <c r="P93" i="106"/>
  <c r="Q93" i="106"/>
  <c r="P94" i="106"/>
  <c r="Q94" i="106"/>
  <c r="P95" i="106"/>
  <c r="Q95" i="106"/>
  <c r="P96" i="106"/>
  <c r="Q96" i="106"/>
  <c r="P97" i="106"/>
  <c r="Q97" i="106"/>
  <c r="P98" i="106"/>
  <c r="Q98" i="106"/>
  <c r="P99" i="106"/>
  <c r="Q99" i="106"/>
  <c r="P100" i="106"/>
  <c r="Q100" i="106"/>
  <c r="P101" i="106"/>
  <c r="Q101" i="106"/>
  <c r="P102" i="106"/>
  <c r="Q102" i="106"/>
  <c r="P103" i="106"/>
  <c r="Q103" i="106"/>
  <c r="P104" i="106"/>
  <c r="Q104" i="106"/>
  <c r="P105" i="106"/>
  <c r="Q105" i="106"/>
  <c r="P106" i="106"/>
  <c r="Q106" i="106"/>
  <c r="P107" i="106"/>
  <c r="Q107" i="106"/>
  <c r="P108" i="106"/>
  <c r="Q108" i="106"/>
  <c r="P109" i="106"/>
  <c r="Q109" i="106"/>
  <c r="P110" i="106"/>
  <c r="Q110" i="106"/>
  <c r="P111" i="106"/>
  <c r="Q111" i="106"/>
  <c r="P112" i="106"/>
  <c r="Q112" i="106"/>
  <c r="P113" i="106"/>
  <c r="Q113" i="106"/>
  <c r="P114" i="106"/>
  <c r="Q114" i="106"/>
  <c r="P115" i="106"/>
  <c r="Q115" i="106"/>
  <c r="P116" i="106"/>
  <c r="Q116" i="106"/>
  <c r="P117" i="106"/>
  <c r="Q117" i="106"/>
  <c r="P118" i="106"/>
  <c r="Q118" i="106"/>
  <c r="P119" i="106"/>
  <c r="Q119" i="106"/>
  <c r="P120" i="106"/>
  <c r="Q120" i="106"/>
  <c r="P121" i="106"/>
  <c r="Q121" i="106"/>
  <c r="P122" i="106"/>
  <c r="Q122" i="106"/>
  <c r="P123" i="106"/>
  <c r="Q123" i="106"/>
  <c r="P124" i="106"/>
  <c r="Q124" i="106"/>
  <c r="P125" i="106"/>
  <c r="Q125" i="106"/>
  <c r="P126" i="106"/>
  <c r="Q126" i="106"/>
  <c r="P127" i="106"/>
  <c r="Q127" i="106"/>
  <c r="P128" i="106"/>
  <c r="Q128" i="106"/>
  <c r="P129" i="106"/>
  <c r="Q129" i="106"/>
  <c r="P130" i="106"/>
  <c r="Q130" i="106"/>
  <c r="P131" i="106"/>
  <c r="Q131" i="106"/>
  <c r="P132" i="106"/>
  <c r="Q132" i="106"/>
  <c r="P133" i="106"/>
  <c r="Q133" i="106"/>
  <c r="P134" i="106"/>
  <c r="Q134" i="106"/>
  <c r="P135" i="106"/>
  <c r="Q135" i="106"/>
  <c r="P136" i="106"/>
  <c r="Q136" i="106"/>
  <c r="P137" i="106"/>
  <c r="Q137" i="106"/>
  <c r="P138" i="106"/>
  <c r="Q138" i="106"/>
  <c r="P139" i="106"/>
  <c r="Q139" i="106"/>
  <c r="P140" i="106"/>
  <c r="Q140" i="106"/>
  <c r="P141" i="106"/>
  <c r="Q141" i="106"/>
  <c r="P142" i="106"/>
  <c r="Q142" i="106"/>
  <c r="P143" i="106"/>
  <c r="Q143" i="106"/>
  <c r="P144" i="106"/>
  <c r="Q144" i="106"/>
  <c r="P145" i="106"/>
  <c r="Q145" i="106"/>
  <c r="P146" i="106"/>
  <c r="Q146" i="106"/>
  <c r="P147" i="106"/>
  <c r="Q147" i="106"/>
  <c r="P11" i="106"/>
  <c r="AH80" i="114" l="1"/>
  <c r="AH81" i="114"/>
  <c r="AH82" i="114"/>
  <c r="AH83" i="114"/>
  <c r="AH84" i="114"/>
  <c r="AH85" i="114"/>
  <c r="AH86" i="114"/>
  <c r="AH87" i="114"/>
  <c r="AH88" i="114"/>
  <c r="AH89" i="114"/>
  <c r="AH90" i="114"/>
  <c r="AH91" i="114"/>
  <c r="AH92" i="114"/>
  <c r="AH93" i="114"/>
  <c r="AH94" i="114"/>
  <c r="AH95" i="114"/>
  <c r="AH96" i="114"/>
  <c r="AH97" i="114"/>
  <c r="AH98" i="114"/>
  <c r="AH99" i="114"/>
  <c r="AH100" i="114"/>
  <c r="AH101" i="114"/>
  <c r="AH102" i="114"/>
  <c r="AH103" i="114"/>
  <c r="AH104" i="114"/>
  <c r="AH105" i="114"/>
  <c r="AH106" i="114"/>
  <c r="AH107" i="114"/>
  <c r="AH108" i="114"/>
  <c r="AH109" i="114"/>
  <c r="AH110" i="114"/>
  <c r="AH111" i="114"/>
  <c r="AH112" i="114"/>
  <c r="AH113" i="114"/>
  <c r="AH114" i="114"/>
  <c r="AH115" i="114"/>
  <c r="AH116" i="114"/>
  <c r="AH117" i="114"/>
  <c r="AH118" i="114"/>
  <c r="AH119" i="114"/>
  <c r="AH120" i="114"/>
  <c r="AH121" i="114"/>
  <c r="AH122" i="114"/>
  <c r="AH123" i="114"/>
  <c r="AH124" i="114"/>
  <c r="AH125" i="114"/>
  <c r="AH126" i="114"/>
  <c r="AH127" i="114"/>
  <c r="AH128" i="114"/>
  <c r="AH129" i="114"/>
  <c r="AH130" i="114"/>
  <c r="AH131" i="114"/>
  <c r="AH132" i="114"/>
  <c r="AH133" i="114"/>
  <c r="AH134" i="114"/>
  <c r="AH135" i="114"/>
  <c r="AH136" i="114"/>
  <c r="AH137" i="114"/>
  <c r="AH138" i="114"/>
  <c r="AH139" i="114"/>
  <c r="AH140" i="114"/>
  <c r="AH141" i="114"/>
  <c r="AH142" i="114"/>
  <c r="AH143" i="114"/>
  <c r="AH144" i="114"/>
  <c r="AH145" i="114"/>
  <c r="AH146" i="114"/>
  <c r="AH147" i="114"/>
  <c r="AG269" i="114"/>
  <c r="AG265" i="114"/>
  <c r="AG261" i="114"/>
  <c r="AG257" i="114"/>
  <c r="AG253" i="114"/>
  <c r="AG249" i="114"/>
  <c r="AG245" i="114"/>
  <c r="AG241" i="114"/>
  <c r="AG237" i="114"/>
  <c r="AG233" i="114"/>
  <c r="AG229" i="114"/>
  <c r="AG225" i="114"/>
  <c r="AG221" i="114"/>
  <c r="AG217" i="114"/>
  <c r="AG213" i="114"/>
  <c r="AG209" i="114"/>
  <c r="AG160" i="114"/>
  <c r="AG158" i="114"/>
  <c r="AG154" i="114"/>
  <c r="AG151" i="114"/>
  <c r="AG147" i="114"/>
  <c r="AG146" i="114"/>
  <c r="AG145" i="114"/>
  <c r="AG144" i="114"/>
  <c r="AG143" i="114"/>
  <c r="AG142" i="114"/>
  <c r="AG141" i="114"/>
  <c r="AG140" i="114"/>
  <c r="AG139" i="114"/>
  <c r="AG138" i="114"/>
  <c r="AG137" i="114"/>
  <c r="AG136" i="114"/>
  <c r="AG135" i="114"/>
  <c r="AG134" i="114"/>
  <c r="AG133" i="114"/>
  <c r="AG132" i="114"/>
  <c r="AG131" i="114"/>
  <c r="AG130" i="114"/>
  <c r="AG129" i="114"/>
  <c r="AG128" i="114"/>
  <c r="AG127" i="114"/>
  <c r="AG126" i="114"/>
  <c r="AG125" i="114"/>
  <c r="AG124" i="114"/>
  <c r="AG123" i="114"/>
  <c r="AG122" i="114"/>
  <c r="AG121" i="114"/>
  <c r="AG120" i="114"/>
  <c r="AG119" i="114"/>
  <c r="AG118" i="114"/>
  <c r="AG117" i="114"/>
  <c r="AG116" i="114"/>
  <c r="AG115" i="114"/>
  <c r="AG114" i="114"/>
  <c r="AG113" i="114"/>
  <c r="AG112" i="114"/>
  <c r="AG111" i="114"/>
  <c r="AG110" i="114"/>
  <c r="AG109" i="114"/>
  <c r="AG108" i="114"/>
  <c r="AG107" i="114"/>
  <c r="AG106" i="114"/>
  <c r="AG105" i="114"/>
  <c r="AG104" i="114"/>
  <c r="AG103" i="114"/>
  <c r="AG159" i="114" s="1"/>
  <c r="AG102" i="114"/>
  <c r="AG101" i="114"/>
  <c r="AG100" i="114"/>
  <c r="AG99" i="114"/>
  <c r="AG98" i="114"/>
  <c r="AG97" i="114"/>
  <c r="AG96" i="114"/>
  <c r="AG95" i="114"/>
  <c r="AG94" i="114"/>
  <c r="AG93" i="114"/>
  <c r="AG92" i="114"/>
  <c r="AG91" i="114"/>
  <c r="AG90" i="114"/>
  <c r="AG89" i="114"/>
  <c r="AG88" i="114"/>
  <c r="AG87" i="114"/>
  <c r="AG86" i="114"/>
  <c r="AG85" i="114"/>
  <c r="AG84" i="114"/>
  <c r="AG83" i="114"/>
  <c r="AG82" i="114"/>
  <c r="AG81" i="114"/>
  <c r="AG80" i="114"/>
  <c r="AG79" i="114"/>
  <c r="AG271" i="114" s="1"/>
  <c r="AG78" i="114"/>
  <c r="AG270" i="114" s="1"/>
  <c r="AG77" i="114"/>
  <c r="AG76" i="114"/>
  <c r="AG268" i="114" s="1"/>
  <c r="AG75" i="114"/>
  <c r="AG267" i="114" s="1"/>
  <c r="AG74" i="114"/>
  <c r="AG266" i="114" s="1"/>
  <c r="AG73" i="114"/>
  <c r="AG72" i="114"/>
  <c r="AG264" i="114" s="1"/>
  <c r="AG71" i="114"/>
  <c r="AG263" i="114" s="1"/>
  <c r="AG70" i="114"/>
  <c r="AG262" i="114" s="1"/>
  <c r="AG69" i="114"/>
  <c r="AG68" i="114"/>
  <c r="AG260" i="114" s="1"/>
  <c r="AG67" i="114"/>
  <c r="AG259" i="114" s="1"/>
  <c r="AG66" i="114"/>
  <c r="AG258" i="114" s="1"/>
  <c r="AG65" i="114"/>
  <c r="AG64" i="114"/>
  <c r="AG256" i="114" s="1"/>
  <c r="AG63" i="114"/>
  <c r="AG255" i="114" s="1"/>
  <c r="AG62" i="114"/>
  <c r="AG254" i="114" s="1"/>
  <c r="AG61" i="114"/>
  <c r="AG60" i="114"/>
  <c r="AG252" i="114" s="1"/>
  <c r="AG59" i="114"/>
  <c r="AG251" i="114" s="1"/>
  <c r="AG58" i="114"/>
  <c r="AG250" i="114" s="1"/>
  <c r="AG57" i="114"/>
  <c r="AG56" i="114"/>
  <c r="AG156" i="114" s="1"/>
  <c r="AG55" i="114"/>
  <c r="AG247" i="114" s="1"/>
  <c r="AG54" i="114"/>
  <c r="AG246" i="114" s="1"/>
  <c r="AG53" i="114"/>
  <c r="AG52" i="114"/>
  <c r="AG244" i="114" s="1"/>
  <c r="AG51" i="114"/>
  <c r="AG243" i="114" s="1"/>
  <c r="AG50" i="114"/>
  <c r="AG242" i="114" s="1"/>
  <c r="AG49" i="114"/>
  <c r="AG48" i="114"/>
  <c r="AG240" i="114" s="1"/>
  <c r="AG47" i="114"/>
  <c r="AG239" i="114" s="1"/>
  <c r="AG46" i="114"/>
  <c r="AG238" i="114" s="1"/>
  <c r="AG45" i="114"/>
  <c r="AG44" i="114"/>
  <c r="AG236" i="114" s="1"/>
  <c r="AG43" i="114"/>
  <c r="AG235" i="114" s="1"/>
  <c r="AG42" i="114"/>
  <c r="AG234" i="114" s="1"/>
  <c r="AG41" i="114"/>
  <c r="AG40" i="114"/>
  <c r="AG232" i="114" s="1"/>
  <c r="AG39" i="114"/>
  <c r="AG231" i="114" s="1"/>
  <c r="AG38" i="114"/>
  <c r="AG230" i="114" s="1"/>
  <c r="AG37" i="114"/>
  <c r="AG36" i="114"/>
  <c r="AG228" i="114" s="1"/>
  <c r="AG35" i="114"/>
  <c r="AG155" i="114" s="1"/>
  <c r="AG34" i="114"/>
  <c r="AG226" i="114" s="1"/>
  <c r="AG33" i="114"/>
  <c r="AG32" i="114"/>
  <c r="AG224" i="114" s="1"/>
  <c r="AG31" i="114"/>
  <c r="AG223" i="114" s="1"/>
  <c r="AG30" i="114"/>
  <c r="AG222" i="114" s="1"/>
  <c r="AG29" i="114"/>
  <c r="AG28" i="114"/>
  <c r="AG220" i="114" s="1"/>
  <c r="AG27" i="114"/>
  <c r="AG219" i="114" s="1"/>
  <c r="AG26" i="114"/>
  <c r="AG218" i="114" s="1"/>
  <c r="AG25" i="114"/>
  <c r="AG24" i="114"/>
  <c r="AG216" i="114" s="1"/>
  <c r="AG23" i="114"/>
  <c r="AG215" i="114" s="1"/>
  <c r="AG22" i="114"/>
  <c r="AG214" i="114" s="1"/>
  <c r="AG21" i="114"/>
  <c r="AG20" i="114"/>
  <c r="AG212" i="114" s="1"/>
  <c r="AG19" i="114"/>
  <c r="AG211" i="114" s="1"/>
  <c r="AG18" i="114"/>
  <c r="AG210" i="114" s="1"/>
  <c r="AG17" i="114"/>
  <c r="AG16" i="114"/>
  <c r="AG208" i="114" s="1"/>
  <c r="AG15" i="114"/>
  <c r="AG207" i="114" s="1"/>
  <c r="AG14" i="114"/>
  <c r="AG206" i="114" s="1"/>
  <c r="AG13" i="114"/>
  <c r="AG12" i="114"/>
  <c r="AG11" i="114"/>
  <c r="AE181" i="114"/>
  <c r="AE177" i="114"/>
  <c r="AE155" i="114"/>
  <c r="AE124" i="114"/>
  <c r="AE160" i="114" s="1"/>
  <c r="AE194" i="114" s="1"/>
  <c r="AE103" i="114"/>
  <c r="AE159" i="114" s="1"/>
  <c r="AE193" i="114" s="1"/>
  <c r="AE81" i="114"/>
  <c r="AE158" i="114" s="1"/>
  <c r="AE56" i="114"/>
  <c r="AE156" i="114" s="1"/>
  <c r="AE35" i="114"/>
  <c r="AE13" i="114"/>
  <c r="AE12" i="114" s="1"/>
  <c r="AD181" i="114"/>
  <c r="AD177" i="114"/>
  <c r="AD159" i="114"/>
  <c r="AD193" i="114" s="1"/>
  <c r="AD155" i="114"/>
  <c r="AD165" i="114" s="1"/>
  <c r="AD124" i="114"/>
  <c r="AD160" i="114" s="1"/>
  <c r="AD194" i="114" s="1"/>
  <c r="AD103" i="114"/>
  <c r="AD81" i="114"/>
  <c r="AD158" i="114" s="1"/>
  <c r="AD56" i="114"/>
  <c r="AD156" i="114" s="1"/>
  <c r="AD35" i="114"/>
  <c r="AD13" i="114"/>
  <c r="AD12" i="114" s="1"/>
  <c r="AC181" i="114"/>
  <c r="AC177" i="114"/>
  <c r="AC158" i="114"/>
  <c r="AC192" i="114" s="1"/>
  <c r="AC155" i="114"/>
  <c r="AC165" i="114" s="1"/>
  <c r="AC124" i="114"/>
  <c r="AC160" i="114" s="1"/>
  <c r="AC194" i="114" s="1"/>
  <c r="AC103" i="114"/>
  <c r="AC159" i="114" s="1"/>
  <c r="AC193" i="114" s="1"/>
  <c r="AC81" i="114"/>
  <c r="AC80" i="114" s="1"/>
  <c r="AC56" i="114"/>
  <c r="AC156" i="114" s="1"/>
  <c r="AC35" i="114"/>
  <c r="AC13" i="114"/>
  <c r="AC12" i="114" s="1"/>
  <c r="AC11" i="114" s="1"/>
  <c r="AB195" i="114"/>
  <c r="AB193" i="114"/>
  <c r="AB188" i="114"/>
  <c r="AB181" i="114"/>
  <c r="AB177" i="114"/>
  <c r="AB160" i="114"/>
  <c r="AB194" i="114" s="1"/>
  <c r="AB159" i="114"/>
  <c r="AB158" i="114"/>
  <c r="AB157" i="114" s="1"/>
  <c r="AB191" i="114" s="1"/>
  <c r="AB156" i="114"/>
  <c r="AB166" i="114" s="1"/>
  <c r="AB155" i="114"/>
  <c r="AB165" i="114" s="1"/>
  <c r="AB154" i="114"/>
  <c r="AB164" i="114" s="1"/>
  <c r="AB11" i="114"/>
  <c r="AA188" i="114"/>
  <c r="AA181" i="114"/>
  <c r="AA177" i="114"/>
  <c r="AA167" i="114"/>
  <c r="AA160" i="114"/>
  <c r="AA194" i="114" s="1"/>
  <c r="AA159" i="114"/>
  <c r="AA193" i="114" s="1"/>
  <c r="AA158" i="114"/>
  <c r="AA192" i="114" s="1"/>
  <c r="AA156" i="114"/>
  <c r="AA171" i="114" s="1"/>
  <c r="AA155" i="114"/>
  <c r="AA189" i="114" s="1"/>
  <c r="AA154" i="114"/>
  <c r="AA153" i="114" s="1"/>
  <c r="AA151" i="114"/>
  <c r="AA12" i="114"/>
  <c r="AA11" i="114" s="1"/>
  <c r="Z271" i="114"/>
  <c r="Z270" i="114"/>
  <c r="Z269" i="114"/>
  <c r="Z268" i="114"/>
  <c r="Z267" i="114"/>
  <c r="Z266" i="114"/>
  <c r="Z265" i="114"/>
  <c r="Z264" i="114"/>
  <c r="Z263" i="114"/>
  <c r="Z262" i="114"/>
  <c r="Z261" i="114"/>
  <c r="Z260" i="114"/>
  <c r="Z259" i="114"/>
  <c r="Z258" i="114"/>
  <c r="Z257" i="114"/>
  <c r="Z256" i="114"/>
  <c r="Z255" i="114"/>
  <c r="Z254" i="114"/>
  <c r="Z253" i="114"/>
  <c r="Z252" i="114"/>
  <c r="Z251" i="114"/>
  <c r="Z250" i="114"/>
  <c r="Z249" i="114"/>
  <c r="Z248" i="114" s="1"/>
  <c r="Z276" i="114" s="1"/>
  <c r="Z283" i="114" s="1"/>
  <c r="Z247" i="114"/>
  <c r="Z246" i="114"/>
  <c r="Z245" i="114"/>
  <c r="Z244" i="114"/>
  <c r="Z243" i="114"/>
  <c r="Z242" i="114"/>
  <c r="Z241" i="114"/>
  <c r="Z240" i="114"/>
  <c r="Z239" i="114"/>
  <c r="Z238" i="114"/>
  <c r="Z237" i="114"/>
  <c r="Z236" i="114"/>
  <c r="Z235" i="114"/>
  <c r="Z234" i="114"/>
  <c r="Z233" i="114"/>
  <c r="Z227" i="114" s="1"/>
  <c r="Z275" i="114" s="1"/>
  <c r="Z282" i="114" s="1"/>
  <c r="Z232" i="114"/>
  <c r="Z231" i="114"/>
  <c r="Z230" i="114"/>
  <c r="Z229" i="114"/>
  <c r="Z228" i="114"/>
  <c r="Z226" i="114"/>
  <c r="Z225" i="114"/>
  <c r="Z224" i="114"/>
  <c r="Z223" i="114"/>
  <c r="Z222" i="114"/>
  <c r="Z221" i="114"/>
  <c r="Z220" i="114"/>
  <c r="Z219" i="114"/>
  <c r="Z218" i="114"/>
  <c r="Z217" i="114"/>
  <c r="Z216" i="114"/>
  <c r="Z215" i="114"/>
  <c r="Z214" i="114"/>
  <c r="Z213" i="114"/>
  <c r="Z212" i="114"/>
  <c r="Z211" i="114"/>
  <c r="Z210" i="114"/>
  <c r="Z209" i="114"/>
  <c r="Z208" i="114"/>
  <c r="Z207" i="114"/>
  <c r="Z205" i="114" s="1"/>
  <c r="Z206" i="114"/>
  <c r="Z181" i="114"/>
  <c r="Z177" i="114"/>
  <c r="Z167" i="114"/>
  <c r="Z160" i="114"/>
  <c r="Z194" i="114" s="1"/>
  <c r="Z159" i="114"/>
  <c r="Z193" i="114" s="1"/>
  <c r="Z158" i="114"/>
  <c r="Z192" i="114" s="1"/>
  <c r="Z156" i="114"/>
  <c r="Z171" i="114" s="1"/>
  <c r="Z155" i="114"/>
  <c r="Z189" i="114" s="1"/>
  <c r="Z151" i="114"/>
  <c r="Z13" i="114"/>
  <c r="Z12" i="114" s="1"/>
  <c r="Z11" i="114" s="1"/>
  <c r="AF164" i="114"/>
  <c r="AF169" i="114" s="1"/>
  <c r="AF160" i="114"/>
  <c r="AF159" i="114"/>
  <c r="AF157" i="114" s="1"/>
  <c r="AF158" i="114"/>
  <c r="AF156" i="114"/>
  <c r="AF153" i="114" s="1"/>
  <c r="AF155" i="114"/>
  <c r="AF165" i="114" s="1"/>
  <c r="AF154" i="114"/>
  <c r="AF151" i="114"/>
  <c r="Q169" i="114"/>
  <c r="R169" i="114"/>
  <c r="S169" i="114"/>
  <c r="T169" i="114"/>
  <c r="U169" i="114"/>
  <c r="V169" i="114"/>
  <c r="W169" i="114"/>
  <c r="Q170" i="114"/>
  <c r="R170" i="114"/>
  <c r="S170" i="114"/>
  <c r="T170" i="114"/>
  <c r="U170" i="114"/>
  <c r="V170" i="114"/>
  <c r="W170" i="114"/>
  <c r="Q171" i="114"/>
  <c r="R171" i="114"/>
  <c r="S171" i="114"/>
  <c r="T171" i="114"/>
  <c r="U171" i="114"/>
  <c r="V171" i="114"/>
  <c r="W171" i="114"/>
  <c r="Q172" i="114"/>
  <c r="R172" i="114"/>
  <c r="S172" i="114"/>
  <c r="T172" i="114"/>
  <c r="U172" i="114"/>
  <c r="V172" i="114"/>
  <c r="W172" i="114"/>
  <c r="V164" i="114"/>
  <c r="W164" i="114"/>
  <c r="V165" i="114"/>
  <c r="W165" i="114"/>
  <c r="V166" i="114"/>
  <c r="W166" i="114"/>
  <c r="V167" i="114"/>
  <c r="W167" i="114"/>
  <c r="W154" i="114"/>
  <c r="W155" i="114"/>
  <c r="W156" i="114"/>
  <c r="W153" i="114" s="1"/>
  <c r="W158" i="114"/>
  <c r="W159" i="114"/>
  <c r="W157" i="114" s="1"/>
  <c r="W160" i="114"/>
  <c r="S154" i="114"/>
  <c r="S153" i="114" s="1"/>
  <c r="T154" i="114"/>
  <c r="T153" i="114" s="1"/>
  <c r="T152" i="114" s="1"/>
  <c r="T161" i="114" s="1"/>
  <c r="U154" i="114"/>
  <c r="U153" i="114" s="1"/>
  <c r="U152" i="114" s="1"/>
  <c r="U161" i="114" s="1"/>
  <c r="V154" i="114"/>
  <c r="S155" i="114"/>
  <c r="T155" i="114"/>
  <c r="U155" i="114"/>
  <c r="V155" i="114"/>
  <c r="V153" i="114" s="1"/>
  <c r="V152" i="114" s="1"/>
  <c r="V161" i="114" s="1"/>
  <c r="S156" i="114"/>
  <c r="T156" i="114"/>
  <c r="U156" i="114"/>
  <c r="V156" i="114"/>
  <c r="V157" i="114"/>
  <c r="S158" i="114"/>
  <c r="S157" i="114" s="1"/>
  <c r="T158" i="114"/>
  <c r="T157" i="114" s="1"/>
  <c r="U158" i="114"/>
  <c r="U157" i="114" s="1"/>
  <c r="V158" i="114"/>
  <c r="S159" i="114"/>
  <c r="T159" i="114"/>
  <c r="U159" i="114"/>
  <c r="V159" i="114"/>
  <c r="S160" i="114"/>
  <c r="T160" i="114"/>
  <c r="U160" i="114"/>
  <c r="V160" i="114"/>
  <c r="R151" i="114"/>
  <c r="S151" i="114"/>
  <c r="T151" i="114"/>
  <c r="U151" i="114"/>
  <c r="V151" i="114"/>
  <c r="X80" i="114"/>
  <c r="X81" i="114"/>
  <c r="X82" i="114"/>
  <c r="X83" i="114"/>
  <c r="X84" i="114"/>
  <c r="X85" i="114"/>
  <c r="X86" i="114"/>
  <c r="X87" i="114"/>
  <c r="X88" i="114"/>
  <c r="X89" i="114"/>
  <c r="X90" i="114"/>
  <c r="X91" i="114"/>
  <c r="X92" i="114"/>
  <c r="X93" i="114"/>
  <c r="X94" i="114"/>
  <c r="X95" i="114"/>
  <c r="X96" i="114"/>
  <c r="X97" i="114"/>
  <c r="X98" i="114"/>
  <c r="X99" i="114"/>
  <c r="X100" i="114"/>
  <c r="X101" i="114"/>
  <c r="X102" i="114"/>
  <c r="X103" i="114"/>
  <c r="X104" i="114"/>
  <c r="X105" i="114"/>
  <c r="X106" i="114"/>
  <c r="X107" i="114"/>
  <c r="X108" i="114"/>
  <c r="X109" i="114"/>
  <c r="X110" i="114"/>
  <c r="X111" i="114"/>
  <c r="X112" i="114"/>
  <c r="X113" i="114"/>
  <c r="X114" i="114"/>
  <c r="X115" i="114"/>
  <c r="X116" i="114"/>
  <c r="X117" i="114"/>
  <c r="X118" i="114"/>
  <c r="X119" i="114"/>
  <c r="X120" i="114"/>
  <c r="X121" i="114"/>
  <c r="X122" i="114"/>
  <c r="X123" i="114"/>
  <c r="X124" i="114"/>
  <c r="X125" i="114"/>
  <c r="X126" i="114"/>
  <c r="X127" i="114"/>
  <c r="X128" i="114"/>
  <c r="X129" i="114"/>
  <c r="X130" i="114"/>
  <c r="X131" i="114"/>
  <c r="X132" i="114"/>
  <c r="X133" i="114"/>
  <c r="X134" i="114"/>
  <c r="X135" i="114"/>
  <c r="X136" i="114"/>
  <c r="X137" i="114"/>
  <c r="X138" i="114"/>
  <c r="X139" i="114"/>
  <c r="X140" i="114"/>
  <c r="X141" i="114"/>
  <c r="X142" i="114"/>
  <c r="X143" i="114"/>
  <c r="X144" i="114"/>
  <c r="X145" i="114"/>
  <c r="X146" i="114"/>
  <c r="X147" i="114"/>
  <c r="W12" i="114"/>
  <c r="W13" i="114"/>
  <c r="W14" i="114"/>
  <c r="W15" i="114"/>
  <c r="W16" i="114"/>
  <c r="W17" i="114"/>
  <c r="W18" i="114"/>
  <c r="W19" i="114"/>
  <c r="W20" i="114"/>
  <c r="W21" i="114"/>
  <c r="W22" i="114"/>
  <c r="W23" i="114"/>
  <c r="W24" i="114"/>
  <c r="W25" i="114"/>
  <c r="W26" i="114"/>
  <c r="W27" i="114"/>
  <c r="W28" i="114"/>
  <c r="W29" i="114"/>
  <c r="W30" i="114"/>
  <c r="W31" i="114"/>
  <c r="W32" i="114"/>
  <c r="W33" i="114"/>
  <c r="W34" i="114"/>
  <c r="W35" i="114"/>
  <c r="W36" i="114"/>
  <c r="W37" i="114"/>
  <c r="W38" i="114"/>
  <c r="W39" i="114"/>
  <c r="W40" i="114"/>
  <c r="W41" i="114"/>
  <c r="W42" i="114"/>
  <c r="W43" i="114"/>
  <c r="W44" i="114"/>
  <c r="W45" i="114"/>
  <c r="W46" i="114"/>
  <c r="W47" i="114"/>
  <c r="W48" i="114"/>
  <c r="W49" i="114"/>
  <c r="W241" i="114" s="1"/>
  <c r="W50" i="114"/>
  <c r="W51" i="114"/>
  <c r="W52" i="114"/>
  <c r="W53" i="114"/>
  <c r="W54" i="114"/>
  <c r="W55" i="114"/>
  <c r="W56" i="114"/>
  <c r="W57" i="114"/>
  <c r="W58" i="114"/>
  <c r="W59" i="114"/>
  <c r="W60" i="114"/>
  <c r="W61" i="114"/>
  <c r="W62" i="114"/>
  <c r="W63" i="114"/>
  <c r="W64" i="114"/>
  <c r="W65" i="114"/>
  <c r="W66" i="114"/>
  <c r="W67" i="114"/>
  <c r="W68" i="114"/>
  <c r="W69" i="114"/>
  <c r="W70" i="114"/>
  <c r="W71" i="114"/>
  <c r="W72" i="114"/>
  <c r="W73" i="114"/>
  <c r="W74" i="114"/>
  <c r="W75" i="114"/>
  <c r="W76" i="114"/>
  <c r="W77" i="114"/>
  <c r="W78" i="114"/>
  <c r="W79" i="114"/>
  <c r="W80" i="114"/>
  <c r="W81" i="114"/>
  <c r="W82" i="114"/>
  <c r="W83" i="114"/>
  <c r="W84" i="114"/>
  <c r="W85" i="114"/>
  <c r="W86" i="114"/>
  <c r="W87" i="114"/>
  <c r="W88" i="114"/>
  <c r="W89" i="114"/>
  <c r="W90" i="114"/>
  <c r="W91" i="114"/>
  <c r="W92" i="114"/>
  <c r="W93" i="114"/>
  <c r="W94" i="114"/>
  <c r="W95" i="114"/>
  <c r="W96" i="114"/>
  <c r="W97" i="114"/>
  <c r="W98" i="114"/>
  <c r="W99" i="114"/>
  <c r="W100" i="114"/>
  <c r="W101" i="114"/>
  <c r="W102" i="114"/>
  <c r="W103" i="114"/>
  <c r="W104" i="114"/>
  <c r="W105" i="114"/>
  <c r="W106" i="114"/>
  <c r="W107" i="114"/>
  <c r="W108" i="114"/>
  <c r="W109" i="114"/>
  <c r="W110" i="114"/>
  <c r="W111" i="114"/>
  <c r="W112" i="114"/>
  <c r="W113" i="114"/>
  <c r="W114" i="114"/>
  <c r="W115" i="114"/>
  <c r="W116" i="114"/>
  <c r="W117" i="114"/>
  <c r="W118" i="114"/>
  <c r="W119" i="114"/>
  <c r="W120" i="114"/>
  <c r="W121" i="114"/>
  <c r="W122" i="114"/>
  <c r="W123" i="114"/>
  <c r="W124" i="114"/>
  <c r="W125" i="114"/>
  <c r="W126" i="114"/>
  <c r="W127" i="114"/>
  <c r="W128" i="114"/>
  <c r="W129" i="114"/>
  <c r="W130" i="114"/>
  <c r="W131" i="114"/>
  <c r="W132" i="114"/>
  <c r="W133" i="114"/>
  <c r="W134" i="114"/>
  <c r="W135" i="114"/>
  <c r="W136" i="114"/>
  <c r="W137" i="114"/>
  <c r="W138" i="114"/>
  <c r="W139" i="114"/>
  <c r="W140" i="114"/>
  <c r="W141" i="114"/>
  <c r="W142" i="114"/>
  <c r="W143" i="114"/>
  <c r="W144" i="114"/>
  <c r="W145" i="114"/>
  <c r="W146" i="114"/>
  <c r="W147" i="114"/>
  <c r="U181" i="114"/>
  <c r="U177" i="114"/>
  <c r="U124" i="114"/>
  <c r="U194" i="114" s="1"/>
  <c r="U103" i="114"/>
  <c r="U193" i="114" s="1"/>
  <c r="U81" i="114"/>
  <c r="U56" i="114"/>
  <c r="U35" i="114"/>
  <c r="U13" i="114"/>
  <c r="T181" i="114"/>
  <c r="T177" i="114"/>
  <c r="T124" i="114"/>
  <c r="T194" i="114" s="1"/>
  <c r="T103" i="114"/>
  <c r="T193" i="114" s="1"/>
  <c r="T81" i="114"/>
  <c r="T56" i="114"/>
  <c r="T35" i="114"/>
  <c r="T13" i="114"/>
  <c r="S181" i="114"/>
  <c r="S177" i="114"/>
  <c r="S124" i="114"/>
  <c r="S194" i="114" s="1"/>
  <c r="S103" i="114"/>
  <c r="S193" i="114" s="1"/>
  <c r="S81" i="114"/>
  <c r="S56" i="114"/>
  <c r="S35" i="114"/>
  <c r="S13" i="114"/>
  <c r="R181" i="114"/>
  <c r="R177" i="114"/>
  <c r="R160" i="114"/>
  <c r="R194" i="114" s="1"/>
  <c r="R159" i="114"/>
  <c r="R158" i="114"/>
  <c r="R192" i="114" s="1"/>
  <c r="R80" i="114"/>
  <c r="R56" i="114"/>
  <c r="R156" i="114" s="1"/>
  <c r="R166" i="114" s="1"/>
  <c r="R35" i="114"/>
  <c r="R155" i="114" s="1"/>
  <c r="R13" i="114"/>
  <c r="Q181" i="114"/>
  <c r="Q177" i="114"/>
  <c r="Q167" i="114"/>
  <c r="Q160" i="114"/>
  <c r="Q194" i="114" s="1"/>
  <c r="Q159" i="114"/>
  <c r="Q193" i="114" s="1"/>
  <c r="Q158" i="114"/>
  <c r="Q192" i="114" s="1"/>
  <c r="Q156" i="114"/>
  <c r="Q190" i="114" s="1"/>
  <c r="Q155" i="114"/>
  <c r="Q154" i="114"/>
  <c r="Q151" i="114"/>
  <c r="Q12" i="114"/>
  <c r="Q11" i="114" s="1"/>
  <c r="P271" i="114"/>
  <c r="M271" i="114"/>
  <c r="L271" i="114"/>
  <c r="K271" i="114"/>
  <c r="J271" i="114"/>
  <c r="I271" i="114"/>
  <c r="H271" i="114"/>
  <c r="G271" i="114"/>
  <c r="F271" i="114"/>
  <c r="E271" i="114"/>
  <c r="D271" i="114"/>
  <c r="C271" i="114"/>
  <c r="B271" i="114"/>
  <c r="P270" i="114"/>
  <c r="M270" i="114"/>
  <c r="L270" i="114"/>
  <c r="K270" i="114"/>
  <c r="J270" i="114"/>
  <c r="I270" i="114"/>
  <c r="H270" i="114"/>
  <c r="G270" i="114"/>
  <c r="F270" i="114"/>
  <c r="E270" i="114"/>
  <c r="D270" i="114"/>
  <c r="C270" i="114"/>
  <c r="B270" i="114"/>
  <c r="P269" i="114"/>
  <c r="M269" i="114"/>
  <c r="L269" i="114"/>
  <c r="K269" i="114"/>
  <c r="J269" i="114"/>
  <c r="I269" i="114"/>
  <c r="H269" i="114"/>
  <c r="G269" i="114"/>
  <c r="F269" i="114"/>
  <c r="E269" i="114"/>
  <c r="D269" i="114"/>
  <c r="C269" i="114"/>
  <c r="B269" i="114"/>
  <c r="P268" i="114"/>
  <c r="M268" i="114"/>
  <c r="L268" i="114"/>
  <c r="K268" i="114"/>
  <c r="J268" i="114"/>
  <c r="I268" i="114"/>
  <c r="H268" i="114"/>
  <c r="G268" i="114"/>
  <c r="F268" i="114"/>
  <c r="E268" i="114"/>
  <c r="D268" i="114"/>
  <c r="C268" i="114"/>
  <c r="B268" i="114"/>
  <c r="P267" i="114"/>
  <c r="M267" i="114"/>
  <c r="L267" i="114"/>
  <c r="K267" i="114"/>
  <c r="J267" i="114"/>
  <c r="I267" i="114"/>
  <c r="H267" i="114"/>
  <c r="G267" i="114"/>
  <c r="F267" i="114"/>
  <c r="E267" i="114"/>
  <c r="D267" i="114"/>
  <c r="C267" i="114"/>
  <c r="B267" i="114"/>
  <c r="P266" i="114"/>
  <c r="M266" i="114"/>
  <c r="L266" i="114"/>
  <c r="K266" i="114"/>
  <c r="J266" i="114"/>
  <c r="I266" i="114"/>
  <c r="H266" i="114"/>
  <c r="G266" i="114"/>
  <c r="F266" i="114"/>
  <c r="E266" i="114"/>
  <c r="D266" i="114"/>
  <c r="C266" i="114"/>
  <c r="B266" i="114"/>
  <c r="P265" i="114"/>
  <c r="M265" i="114"/>
  <c r="L265" i="114"/>
  <c r="K265" i="114"/>
  <c r="J265" i="114"/>
  <c r="I265" i="114"/>
  <c r="H265" i="114"/>
  <c r="G265" i="114"/>
  <c r="F265" i="114"/>
  <c r="E265" i="114"/>
  <c r="D265" i="114"/>
  <c r="C265" i="114"/>
  <c r="B265" i="114"/>
  <c r="P264" i="114"/>
  <c r="M264" i="114"/>
  <c r="L264" i="114"/>
  <c r="K264" i="114"/>
  <c r="J264" i="114"/>
  <c r="I264" i="114"/>
  <c r="H264" i="114"/>
  <c r="G264" i="114"/>
  <c r="F264" i="114"/>
  <c r="E264" i="114"/>
  <c r="D264" i="114"/>
  <c r="C264" i="114"/>
  <c r="B264" i="114"/>
  <c r="P263" i="114"/>
  <c r="M263" i="114"/>
  <c r="L263" i="114"/>
  <c r="K263" i="114"/>
  <c r="J263" i="114"/>
  <c r="I263" i="114"/>
  <c r="H263" i="114"/>
  <c r="G263" i="114"/>
  <c r="F263" i="114"/>
  <c r="E263" i="114"/>
  <c r="D263" i="114"/>
  <c r="C263" i="114"/>
  <c r="B263" i="114"/>
  <c r="P262" i="114"/>
  <c r="M262" i="114"/>
  <c r="L262" i="114"/>
  <c r="K262" i="114"/>
  <c r="J262" i="114"/>
  <c r="I262" i="114"/>
  <c r="H262" i="114"/>
  <c r="G262" i="114"/>
  <c r="F262" i="114"/>
  <c r="E262" i="114"/>
  <c r="D262" i="114"/>
  <c r="C262" i="114"/>
  <c r="B262" i="114"/>
  <c r="P261" i="114"/>
  <c r="M261" i="114"/>
  <c r="L261" i="114"/>
  <c r="K261" i="114"/>
  <c r="J261" i="114"/>
  <c r="I261" i="114"/>
  <c r="H261" i="114"/>
  <c r="G261" i="114"/>
  <c r="F261" i="114"/>
  <c r="E261" i="114"/>
  <c r="D261" i="114"/>
  <c r="C261" i="114"/>
  <c r="B261" i="114"/>
  <c r="P260" i="114"/>
  <c r="M260" i="114"/>
  <c r="L260" i="114"/>
  <c r="K260" i="114"/>
  <c r="J260" i="114"/>
  <c r="I260" i="114"/>
  <c r="H260" i="114"/>
  <c r="G260" i="114"/>
  <c r="F260" i="114"/>
  <c r="E260" i="114"/>
  <c r="D260" i="114"/>
  <c r="C260" i="114"/>
  <c r="B260" i="114"/>
  <c r="P259" i="114"/>
  <c r="M259" i="114"/>
  <c r="L259" i="114"/>
  <c r="K259" i="114"/>
  <c r="J259" i="114"/>
  <c r="I259" i="114"/>
  <c r="H259" i="114"/>
  <c r="G259" i="114"/>
  <c r="F259" i="114"/>
  <c r="E259" i="114"/>
  <c r="D259" i="114"/>
  <c r="C259" i="114"/>
  <c r="B259" i="114"/>
  <c r="P258" i="114"/>
  <c r="M258" i="114"/>
  <c r="L258" i="114"/>
  <c r="K258" i="114"/>
  <c r="J258" i="114"/>
  <c r="I258" i="114"/>
  <c r="H258" i="114"/>
  <c r="G258" i="114"/>
  <c r="F258" i="114"/>
  <c r="E258" i="114"/>
  <c r="D258" i="114"/>
  <c r="C258" i="114"/>
  <c r="B258" i="114"/>
  <c r="P257" i="114"/>
  <c r="M257" i="114"/>
  <c r="L257" i="114"/>
  <c r="K257" i="114"/>
  <c r="J257" i="114"/>
  <c r="I257" i="114"/>
  <c r="H257" i="114"/>
  <c r="G257" i="114"/>
  <c r="F257" i="114"/>
  <c r="E257" i="114"/>
  <c r="D257" i="114"/>
  <c r="C257" i="114"/>
  <c r="B257" i="114"/>
  <c r="P256" i="114"/>
  <c r="M256" i="114"/>
  <c r="L256" i="114"/>
  <c r="K256" i="114"/>
  <c r="J256" i="114"/>
  <c r="I256" i="114"/>
  <c r="H256" i="114"/>
  <c r="G256" i="114"/>
  <c r="F256" i="114"/>
  <c r="E256" i="114"/>
  <c r="D256" i="114"/>
  <c r="C256" i="114"/>
  <c r="B256" i="114"/>
  <c r="P255" i="114"/>
  <c r="M255" i="114"/>
  <c r="L255" i="114"/>
  <c r="K255" i="114"/>
  <c r="J255" i="114"/>
  <c r="I255" i="114"/>
  <c r="H255" i="114"/>
  <c r="G255" i="114"/>
  <c r="F255" i="114"/>
  <c r="E255" i="114"/>
  <c r="D255" i="114"/>
  <c r="C255" i="114"/>
  <c r="B255" i="114"/>
  <c r="P254" i="114"/>
  <c r="M254" i="114"/>
  <c r="L254" i="114"/>
  <c r="K254" i="114"/>
  <c r="J254" i="114"/>
  <c r="I254" i="114"/>
  <c r="H254" i="114"/>
  <c r="G254" i="114"/>
  <c r="F254" i="114"/>
  <c r="E254" i="114"/>
  <c r="D254" i="114"/>
  <c r="C254" i="114"/>
  <c r="B254" i="114"/>
  <c r="P253" i="114"/>
  <c r="M253" i="114"/>
  <c r="L253" i="114"/>
  <c r="K253" i="114"/>
  <c r="J253" i="114"/>
  <c r="I253" i="114"/>
  <c r="H253" i="114"/>
  <c r="G253" i="114"/>
  <c r="F253" i="114"/>
  <c r="E253" i="114"/>
  <c r="D253" i="114"/>
  <c r="C253" i="114"/>
  <c r="B253" i="114"/>
  <c r="P252" i="114"/>
  <c r="M252" i="114"/>
  <c r="L252" i="114"/>
  <c r="K252" i="114"/>
  <c r="J252" i="114"/>
  <c r="I252" i="114"/>
  <c r="H252" i="114"/>
  <c r="G252" i="114"/>
  <c r="F252" i="114"/>
  <c r="E252" i="114"/>
  <c r="D252" i="114"/>
  <c r="C252" i="114"/>
  <c r="B252" i="114"/>
  <c r="P251" i="114"/>
  <c r="M251" i="114"/>
  <c r="L251" i="114"/>
  <c r="K251" i="114"/>
  <c r="J251" i="114"/>
  <c r="I251" i="114"/>
  <c r="H251" i="114"/>
  <c r="G251" i="114"/>
  <c r="F251" i="114"/>
  <c r="E251" i="114"/>
  <c r="D251" i="114"/>
  <c r="C251" i="114"/>
  <c r="B251" i="114"/>
  <c r="P250" i="114"/>
  <c r="M250" i="114"/>
  <c r="L250" i="114"/>
  <c r="K250" i="114"/>
  <c r="J250" i="114"/>
  <c r="I250" i="114"/>
  <c r="H250" i="114"/>
  <c r="G250" i="114"/>
  <c r="F250" i="114"/>
  <c r="E250" i="114"/>
  <c r="D250" i="114"/>
  <c r="C250" i="114"/>
  <c r="B250" i="114"/>
  <c r="P249" i="114"/>
  <c r="M249" i="114"/>
  <c r="L249" i="114"/>
  <c r="K249" i="114"/>
  <c r="J249" i="114"/>
  <c r="I249" i="114"/>
  <c r="H249" i="114"/>
  <c r="G249" i="114"/>
  <c r="F249" i="114"/>
  <c r="E249" i="114"/>
  <c r="D249" i="114"/>
  <c r="C249" i="114"/>
  <c r="B249" i="114"/>
  <c r="G248" i="114"/>
  <c r="F248" i="114"/>
  <c r="E248" i="114"/>
  <c r="P247" i="114"/>
  <c r="M247" i="114"/>
  <c r="L247" i="114"/>
  <c r="K247" i="114"/>
  <c r="J247" i="114"/>
  <c r="I247" i="114"/>
  <c r="H247" i="114"/>
  <c r="G247" i="114"/>
  <c r="F247" i="114"/>
  <c r="E247" i="114"/>
  <c r="D247" i="114"/>
  <c r="C247" i="114"/>
  <c r="B247" i="114"/>
  <c r="P246" i="114"/>
  <c r="M246" i="114"/>
  <c r="L246" i="114"/>
  <c r="K246" i="114"/>
  <c r="J246" i="114"/>
  <c r="I246" i="114"/>
  <c r="H246" i="114"/>
  <c r="G246" i="114"/>
  <c r="F246" i="114"/>
  <c r="E246" i="114"/>
  <c r="D246" i="114"/>
  <c r="C246" i="114"/>
  <c r="B246" i="114"/>
  <c r="P245" i="114"/>
  <c r="M245" i="114"/>
  <c r="L245" i="114"/>
  <c r="K245" i="114"/>
  <c r="J245" i="114"/>
  <c r="I245" i="114"/>
  <c r="H245" i="114"/>
  <c r="G245" i="114"/>
  <c r="F245" i="114"/>
  <c r="E245" i="114"/>
  <c r="D245" i="114"/>
  <c r="C245" i="114"/>
  <c r="B245" i="114"/>
  <c r="P244" i="114"/>
  <c r="M244" i="114"/>
  <c r="L244" i="114"/>
  <c r="K244" i="114"/>
  <c r="J244" i="114"/>
  <c r="I244" i="114"/>
  <c r="H244" i="114"/>
  <c r="G244" i="114"/>
  <c r="F244" i="114"/>
  <c r="E244" i="114"/>
  <c r="D244" i="114"/>
  <c r="C244" i="114"/>
  <c r="B244" i="114"/>
  <c r="P243" i="114"/>
  <c r="M243" i="114"/>
  <c r="L243" i="114"/>
  <c r="K243" i="114"/>
  <c r="J243" i="114"/>
  <c r="I243" i="114"/>
  <c r="H243" i="114"/>
  <c r="G243" i="114"/>
  <c r="F243" i="114"/>
  <c r="E243" i="114"/>
  <c r="D243" i="114"/>
  <c r="C243" i="114"/>
  <c r="B243" i="114"/>
  <c r="P242" i="114"/>
  <c r="M242" i="114"/>
  <c r="L242" i="114"/>
  <c r="K242" i="114"/>
  <c r="J242" i="114"/>
  <c r="I242" i="114"/>
  <c r="H242" i="114"/>
  <c r="G242" i="114"/>
  <c r="F242" i="114"/>
  <c r="E242" i="114"/>
  <c r="D242" i="114"/>
  <c r="C242" i="114"/>
  <c r="B242" i="114"/>
  <c r="P241" i="114"/>
  <c r="M241" i="114"/>
  <c r="L241" i="114"/>
  <c r="K241" i="114"/>
  <c r="J241" i="114"/>
  <c r="I241" i="114"/>
  <c r="H241" i="114"/>
  <c r="G241" i="114"/>
  <c r="F241" i="114"/>
  <c r="E241" i="114"/>
  <c r="D241" i="114"/>
  <c r="C241" i="114"/>
  <c r="B241" i="114"/>
  <c r="P240" i="114"/>
  <c r="M240" i="114"/>
  <c r="L240" i="114"/>
  <c r="K240" i="114"/>
  <c r="J240" i="114"/>
  <c r="I240" i="114"/>
  <c r="H240" i="114"/>
  <c r="G240" i="114"/>
  <c r="F240" i="114"/>
  <c r="E240" i="114"/>
  <c r="D240" i="114"/>
  <c r="C240" i="114"/>
  <c r="B240" i="114"/>
  <c r="P239" i="114"/>
  <c r="M239" i="114"/>
  <c r="L239" i="114"/>
  <c r="K239" i="114"/>
  <c r="J239" i="114"/>
  <c r="I239" i="114"/>
  <c r="H239" i="114"/>
  <c r="G239" i="114"/>
  <c r="F239" i="114"/>
  <c r="E239" i="114"/>
  <c r="D239" i="114"/>
  <c r="C239" i="114"/>
  <c r="B239" i="114"/>
  <c r="P238" i="114"/>
  <c r="M238" i="114"/>
  <c r="L238" i="114"/>
  <c r="K238" i="114"/>
  <c r="J238" i="114"/>
  <c r="I238" i="114"/>
  <c r="H238" i="114"/>
  <c r="G238" i="114"/>
  <c r="F238" i="114"/>
  <c r="E238" i="114"/>
  <c r="D238" i="114"/>
  <c r="C238" i="114"/>
  <c r="B238" i="114"/>
  <c r="P237" i="114"/>
  <c r="M237" i="114"/>
  <c r="L237" i="114"/>
  <c r="K237" i="114"/>
  <c r="J237" i="114"/>
  <c r="I237" i="114"/>
  <c r="H237" i="114"/>
  <c r="G237" i="114"/>
  <c r="F237" i="114"/>
  <c r="E237" i="114"/>
  <c r="D237" i="114"/>
  <c r="C237" i="114"/>
  <c r="B237" i="114"/>
  <c r="P236" i="114"/>
  <c r="M236" i="114"/>
  <c r="L236" i="114"/>
  <c r="K236" i="114"/>
  <c r="J236" i="114"/>
  <c r="I236" i="114"/>
  <c r="H236" i="114"/>
  <c r="G236" i="114"/>
  <c r="F236" i="114"/>
  <c r="E236" i="114"/>
  <c r="D236" i="114"/>
  <c r="C236" i="114"/>
  <c r="B236" i="114"/>
  <c r="P235" i="114"/>
  <c r="M235" i="114"/>
  <c r="L235" i="114"/>
  <c r="K235" i="114"/>
  <c r="J235" i="114"/>
  <c r="I235" i="114"/>
  <c r="H235" i="114"/>
  <c r="G235" i="114"/>
  <c r="F235" i="114"/>
  <c r="E235" i="114"/>
  <c r="D235" i="114"/>
  <c r="C235" i="114"/>
  <c r="B235" i="114"/>
  <c r="P234" i="114"/>
  <c r="M234" i="114"/>
  <c r="L234" i="114"/>
  <c r="K234" i="114"/>
  <c r="J234" i="114"/>
  <c r="I234" i="114"/>
  <c r="H234" i="114"/>
  <c r="G234" i="114"/>
  <c r="F234" i="114"/>
  <c r="E234" i="114"/>
  <c r="D234" i="114"/>
  <c r="C234" i="114"/>
  <c r="B234" i="114"/>
  <c r="P233" i="114"/>
  <c r="M233" i="114"/>
  <c r="L233" i="114"/>
  <c r="K233" i="114"/>
  <c r="J233" i="114"/>
  <c r="I233" i="114"/>
  <c r="H233" i="114"/>
  <c r="G233" i="114"/>
  <c r="F233" i="114"/>
  <c r="E233" i="114"/>
  <c r="D233" i="114"/>
  <c r="C233" i="114"/>
  <c r="B233" i="114"/>
  <c r="P232" i="114"/>
  <c r="M232" i="114"/>
  <c r="L232" i="114"/>
  <c r="K232" i="114"/>
  <c r="J232" i="114"/>
  <c r="I232" i="114"/>
  <c r="H232" i="114"/>
  <c r="G232" i="114"/>
  <c r="F232" i="114"/>
  <c r="E232" i="114"/>
  <c r="D232" i="114"/>
  <c r="C232" i="114"/>
  <c r="B232" i="114"/>
  <c r="P231" i="114"/>
  <c r="M231" i="114"/>
  <c r="L231" i="114"/>
  <c r="K231" i="114"/>
  <c r="J231" i="114"/>
  <c r="I231" i="114"/>
  <c r="H231" i="114"/>
  <c r="G231" i="114"/>
  <c r="F231" i="114"/>
  <c r="E231" i="114"/>
  <c r="D231" i="114"/>
  <c r="C231" i="114"/>
  <c r="B231" i="114"/>
  <c r="P230" i="114"/>
  <c r="M230" i="114"/>
  <c r="L230" i="114"/>
  <c r="K230" i="114"/>
  <c r="J230" i="114"/>
  <c r="I230" i="114"/>
  <c r="H230" i="114"/>
  <c r="G230" i="114"/>
  <c r="F230" i="114"/>
  <c r="E230" i="114"/>
  <c r="D230" i="114"/>
  <c r="C230" i="114"/>
  <c r="B230" i="114"/>
  <c r="P229" i="114"/>
  <c r="M229" i="114"/>
  <c r="L229" i="114"/>
  <c r="K229" i="114"/>
  <c r="J229" i="114"/>
  <c r="I229" i="114"/>
  <c r="H229" i="114"/>
  <c r="G229" i="114"/>
  <c r="F229" i="114"/>
  <c r="E229" i="114"/>
  <c r="D229" i="114"/>
  <c r="C229" i="114"/>
  <c r="B229" i="114"/>
  <c r="P228" i="114"/>
  <c r="M228" i="114"/>
  <c r="L228" i="114"/>
  <c r="K228" i="114"/>
  <c r="J228" i="114"/>
  <c r="I228" i="114"/>
  <c r="H228" i="114"/>
  <c r="G228" i="114"/>
  <c r="F228" i="114"/>
  <c r="E228" i="114"/>
  <c r="D228" i="114"/>
  <c r="C228" i="114"/>
  <c r="B228" i="114"/>
  <c r="G227" i="114"/>
  <c r="F227" i="114"/>
  <c r="E227" i="114"/>
  <c r="D227" i="114"/>
  <c r="P226" i="114"/>
  <c r="M226" i="114"/>
  <c r="L226" i="114"/>
  <c r="K226" i="114"/>
  <c r="J226" i="114"/>
  <c r="I226" i="114"/>
  <c r="H226" i="114"/>
  <c r="G226" i="114"/>
  <c r="F226" i="114"/>
  <c r="E226" i="114"/>
  <c r="D226" i="114"/>
  <c r="C226" i="114"/>
  <c r="B226" i="114"/>
  <c r="P225" i="114"/>
  <c r="M225" i="114"/>
  <c r="L225" i="114"/>
  <c r="K225" i="114"/>
  <c r="J225" i="114"/>
  <c r="I225" i="114"/>
  <c r="H225" i="114"/>
  <c r="G225" i="114"/>
  <c r="F225" i="114"/>
  <c r="E225" i="114"/>
  <c r="D225" i="114"/>
  <c r="C225" i="114"/>
  <c r="B225" i="114"/>
  <c r="P224" i="114"/>
  <c r="M224" i="114"/>
  <c r="L224" i="114"/>
  <c r="K224" i="114"/>
  <c r="J224" i="114"/>
  <c r="I224" i="114"/>
  <c r="H224" i="114"/>
  <c r="G224" i="114"/>
  <c r="F224" i="114"/>
  <c r="E224" i="114"/>
  <c r="D224" i="114"/>
  <c r="C224" i="114"/>
  <c r="B224" i="114"/>
  <c r="P223" i="114"/>
  <c r="M223" i="114"/>
  <c r="L223" i="114"/>
  <c r="K223" i="114"/>
  <c r="J223" i="114"/>
  <c r="I223" i="114"/>
  <c r="H223" i="114"/>
  <c r="G223" i="114"/>
  <c r="F223" i="114"/>
  <c r="E223" i="114"/>
  <c r="D223" i="114"/>
  <c r="C223" i="114"/>
  <c r="B223" i="114"/>
  <c r="P222" i="114"/>
  <c r="M222" i="114"/>
  <c r="L222" i="114"/>
  <c r="K222" i="114"/>
  <c r="J222" i="114"/>
  <c r="I222" i="114"/>
  <c r="H222" i="114"/>
  <c r="G222" i="114"/>
  <c r="F222" i="114"/>
  <c r="E222" i="114"/>
  <c r="D222" i="114"/>
  <c r="C222" i="114"/>
  <c r="B222" i="114"/>
  <c r="P221" i="114"/>
  <c r="M221" i="114"/>
  <c r="L221" i="114"/>
  <c r="K221" i="114"/>
  <c r="J221" i="114"/>
  <c r="I221" i="114"/>
  <c r="H221" i="114"/>
  <c r="G221" i="114"/>
  <c r="F221" i="114"/>
  <c r="E221" i="114"/>
  <c r="D221" i="114"/>
  <c r="C221" i="114"/>
  <c r="B221" i="114"/>
  <c r="P220" i="114"/>
  <c r="M220" i="114"/>
  <c r="L220" i="114"/>
  <c r="K220" i="114"/>
  <c r="J220" i="114"/>
  <c r="I220" i="114"/>
  <c r="H220" i="114"/>
  <c r="G220" i="114"/>
  <c r="F220" i="114"/>
  <c r="E220" i="114"/>
  <c r="D220" i="114"/>
  <c r="C220" i="114"/>
  <c r="B220" i="114"/>
  <c r="P219" i="114"/>
  <c r="M219" i="114"/>
  <c r="L219" i="114"/>
  <c r="K219" i="114"/>
  <c r="J219" i="114"/>
  <c r="I219" i="114"/>
  <c r="H219" i="114"/>
  <c r="G219" i="114"/>
  <c r="F219" i="114"/>
  <c r="E219" i="114"/>
  <c r="D219" i="114"/>
  <c r="C219" i="114"/>
  <c r="B219" i="114"/>
  <c r="P218" i="114"/>
  <c r="M218" i="114"/>
  <c r="L218" i="114"/>
  <c r="K218" i="114"/>
  <c r="J218" i="114"/>
  <c r="I218" i="114"/>
  <c r="H218" i="114"/>
  <c r="G218" i="114"/>
  <c r="F218" i="114"/>
  <c r="E218" i="114"/>
  <c r="D218" i="114"/>
  <c r="C218" i="114"/>
  <c r="B218" i="114"/>
  <c r="P217" i="114"/>
  <c r="M217" i="114"/>
  <c r="L217" i="114"/>
  <c r="K217" i="114"/>
  <c r="J217" i="114"/>
  <c r="I217" i="114"/>
  <c r="H217" i="114"/>
  <c r="G217" i="114"/>
  <c r="F217" i="114"/>
  <c r="E217" i="114"/>
  <c r="D217" i="114"/>
  <c r="C217" i="114"/>
  <c r="B217" i="114"/>
  <c r="P216" i="114"/>
  <c r="M216" i="114"/>
  <c r="L216" i="114"/>
  <c r="K216" i="114"/>
  <c r="J216" i="114"/>
  <c r="I216" i="114"/>
  <c r="H216" i="114"/>
  <c r="G216" i="114"/>
  <c r="F216" i="114"/>
  <c r="E216" i="114"/>
  <c r="D216" i="114"/>
  <c r="C216" i="114"/>
  <c r="B216" i="114"/>
  <c r="P215" i="114"/>
  <c r="M215" i="114"/>
  <c r="L215" i="114"/>
  <c r="K215" i="114"/>
  <c r="J215" i="114"/>
  <c r="I215" i="114"/>
  <c r="H215" i="114"/>
  <c r="G215" i="114"/>
  <c r="F215" i="114"/>
  <c r="E215" i="114"/>
  <c r="D215" i="114"/>
  <c r="C215" i="114"/>
  <c r="B215" i="114"/>
  <c r="P214" i="114"/>
  <c r="M214" i="114"/>
  <c r="L214" i="114"/>
  <c r="K214" i="114"/>
  <c r="J214" i="114"/>
  <c r="I214" i="114"/>
  <c r="H214" i="114"/>
  <c r="G214" i="114"/>
  <c r="F214" i="114"/>
  <c r="E214" i="114"/>
  <c r="D214" i="114"/>
  <c r="C214" i="114"/>
  <c r="B214" i="114"/>
  <c r="P213" i="114"/>
  <c r="M213" i="114"/>
  <c r="L213" i="114"/>
  <c r="K213" i="114"/>
  <c r="J213" i="114"/>
  <c r="I213" i="114"/>
  <c r="H213" i="114"/>
  <c r="G213" i="114"/>
  <c r="F213" i="114"/>
  <c r="E213" i="114"/>
  <c r="D213" i="114"/>
  <c r="C213" i="114"/>
  <c r="B213" i="114"/>
  <c r="P212" i="114"/>
  <c r="M212" i="114"/>
  <c r="L212" i="114"/>
  <c r="K212" i="114"/>
  <c r="J212" i="114"/>
  <c r="I212" i="114"/>
  <c r="H212" i="114"/>
  <c r="G212" i="114"/>
  <c r="F212" i="114"/>
  <c r="E212" i="114"/>
  <c r="D212" i="114"/>
  <c r="C212" i="114"/>
  <c r="B212" i="114"/>
  <c r="P211" i="114"/>
  <c r="M211" i="114"/>
  <c r="L211" i="114"/>
  <c r="K211" i="114"/>
  <c r="J211" i="114"/>
  <c r="I211" i="114"/>
  <c r="H211" i="114"/>
  <c r="G211" i="114"/>
  <c r="F211" i="114"/>
  <c r="E211" i="114"/>
  <c r="D211" i="114"/>
  <c r="C211" i="114"/>
  <c r="B211" i="114"/>
  <c r="P210" i="114"/>
  <c r="M210" i="114"/>
  <c r="L210" i="114"/>
  <c r="K210" i="114"/>
  <c r="J210" i="114"/>
  <c r="I210" i="114"/>
  <c r="H210" i="114"/>
  <c r="G210" i="114"/>
  <c r="F210" i="114"/>
  <c r="E210" i="114"/>
  <c r="D210" i="114"/>
  <c r="C210" i="114"/>
  <c r="B210" i="114"/>
  <c r="P209" i="114"/>
  <c r="M209" i="114"/>
  <c r="L209" i="114"/>
  <c r="K209" i="114"/>
  <c r="J209" i="114"/>
  <c r="I209" i="114"/>
  <c r="H209" i="114"/>
  <c r="G209" i="114"/>
  <c r="F209" i="114"/>
  <c r="E209" i="114"/>
  <c r="D209" i="114"/>
  <c r="C209" i="114"/>
  <c r="B209" i="114"/>
  <c r="P208" i="114"/>
  <c r="M208" i="114"/>
  <c r="L208" i="114"/>
  <c r="K208" i="114"/>
  <c r="J208" i="114"/>
  <c r="I208" i="114"/>
  <c r="H208" i="114"/>
  <c r="G208" i="114"/>
  <c r="F208" i="114"/>
  <c r="E208" i="114"/>
  <c r="D208" i="114"/>
  <c r="C208" i="114"/>
  <c r="B208" i="114"/>
  <c r="P207" i="114"/>
  <c r="M207" i="114"/>
  <c r="L207" i="114"/>
  <c r="K207" i="114"/>
  <c r="J207" i="114"/>
  <c r="I207" i="114"/>
  <c r="H207" i="114"/>
  <c r="G207" i="114"/>
  <c r="F207" i="114"/>
  <c r="E207" i="114"/>
  <c r="D207" i="114"/>
  <c r="C207" i="114"/>
  <c r="B207" i="114"/>
  <c r="P206" i="114"/>
  <c r="M206" i="114"/>
  <c r="L206" i="114"/>
  <c r="K206" i="114"/>
  <c r="J206" i="114"/>
  <c r="I206" i="114"/>
  <c r="H206" i="114"/>
  <c r="G206" i="114"/>
  <c r="F206" i="114"/>
  <c r="E206" i="114"/>
  <c r="D206" i="114"/>
  <c r="C206" i="114"/>
  <c r="B206" i="114"/>
  <c r="B204" i="114"/>
  <c r="B203" i="114"/>
  <c r="B202" i="114"/>
  <c r="P181" i="114"/>
  <c r="P177" i="114"/>
  <c r="P167" i="114"/>
  <c r="M167" i="114"/>
  <c r="L167" i="114"/>
  <c r="K167" i="114"/>
  <c r="J167" i="114"/>
  <c r="N166" i="114"/>
  <c r="N165" i="114"/>
  <c r="N164" i="114"/>
  <c r="N167" i="114" s="1"/>
  <c r="P160" i="114"/>
  <c r="P194" i="114" s="1"/>
  <c r="H160" i="114"/>
  <c r="F160" i="114"/>
  <c r="E160" i="114"/>
  <c r="D160" i="114"/>
  <c r="C160" i="114"/>
  <c r="B160" i="114"/>
  <c r="P159" i="114"/>
  <c r="P193" i="114" s="1"/>
  <c r="H159" i="114"/>
  <c r="F159" i="114"/>
  <c r="E159" i="114"/>
  <c r="D159" i="114"/>
  <c r="C159" i="114"/>
  <c r="B159" i="114"/>
  <c r="P158" i="114"/>
  <c r="P192" i="114" s="1"/>
  <c r="H158" i="114"/>
  <c r="D158" i="114"/>
  <c r="C158" i="114"/>
  <c r="B158" i="114"/>
  <c r="B157" i="114"/>
  <c r="P156" i="114"/>
  <c r="H156" i="114"/>
  <c r="F156" i="114"/>
  <c r="E156" i="114"/>
  <c r="D156" i="114"/>
  <c r="C156" i="114"/>
  <c r="B156" i="114"/>
  <c r="P155" i="114"/>
  <c r="P189" i="114" s="1"/>
  <c r="H155" i="114"/>
  <c r="F155" i="114"/>
  <c r="E155" i="114"/>
  <c r="D155" i="114"/>
  <c r="C155" i="114"/>
  <c r="B155" i="114"/>
  <c r="H154" i="114"/>
  <c r="F154" i="114"/>
  <c r="E154" i="114"/>
  <c r="D154" i="114"/>
  <c r="C154" i="114"/>
  <c r="B154" i="114"/>
  <c r="B153" i="114"/>
  <c r="B152" i="114"/>
  <c r="W151" i="114"/>
  <c r="P151" i="114"/>
  <c r="O151" i="114"/>
  <c r="N151" i="114"/>
  <c r="M151" i="114"/>
  <c r="L151" i="114"/>
  <c r="K151" i="114"/>
  <c r="J151" i="114"/>
  <c r="I151" i="114"/>
  <c r="H151" i="114"/>
  <c r="G151" i="114"/>
  <c r="F151" i="114"/>
  <c r="E151" i="114"/>
  <c r="D151" i="114"/>
  <c r="C151" i="114"/>
  <c r="B151" i="114"/>
  <c r="N147" i="114"/>
  <c r="O147" i="114" s="1"/>
  <c r="N146" i="114"/>
  <c r="O146" i="114" s="1"/>
  <c r="N145" i="114"/>
  <c r="O145" i="114" s="1"/>
  <c r="N144" i="114"/>
  <c r="O144" i="114" s="1"/>
  <c r="N143" i="114"/>
  <c r="O143" i="114" s="1"/>
  <c r="N142" i="114"/>
  <c r="O142" i="114" s="1"/>
  <c r="N141" i="114"/>
  <c r="O141" i="114" s="1"/>
  <c r="N140" i="114"/>
  <c r="O140" i="114" s="1"/>
  <c r="N139" i="114"/>
  <c r="O139" i="114" s="1"/>
  <c r="N138" i="114"/>
  <c r="O138" i="114" s="1"/>
  <c r="O137" i="114"/>
  <c r="N137" i="114"/>
  <c r="N136" i="114"/>
  <c r="O136" i="114" s="1"/>
  <c r="N135" i="114"/>
  <c r="O135" i="114" s="1"/>
  <c r="O134" i="114"/>
  <c r="N134" i="114"/>
  <c r="N133" i="114"/>
  <c r="O133" i="114" s="1"/>
  <c r="N132" i="114"/>
  <c r="O132" i="114" s="1"/>
  <c r="O131" i="114"/>
  <c r="N131" i="114"/>
  <c r="N130" i="114"/>
  <c r="O130" i="114" s="1"/>
  <c r="N129" i="114"/>
  <c r="O129" i="114" s="1"/>
  <c r="N128" i="114"/>
  <c r="O128" i="114" s="1"/>
  <c r="N127" i="114"/>
  <c r="O127" i="114" s="1"/>
  <c r="N126" i="114"/>
  <c r="O126" i="114" s="1"/>
  <c r="N125" i="114"/>
  <c r="O125" i="114" s="1"/>
  <c r="M124" i="114"/>
  <c r="L124" i="114"/>
  <c r="L160" i="114" s="1"/>
  <c r="K124" i="114"/>
  <c r="K160" i="114" s="1"/>
  <c r="J124" i="114"/>
  <c r="J160" i="114" s="1"/>
  <c r="I124" i="114"/>
  <c r="I160" i="114" s="1"/>
  <c r="N123" i="114"/>
  <c r="O123" i="114" s="1"/>
  <c r="N122" i="114"/>
  <c r="O122" i="114" s="1"/>
  <c r="N121" i="114"/>
  <c r="O121" i="114" s="1"/>
  <c r="N120" i="114"/>
  <c r="O120" i="114" s="1"/>
  <c r="N119" i="114"/>
  <c r="O119" i="114" s="1"/>
  <c r="N118" i="114"/>
  <c r="O118" i="114" s="1"/>
  <c r="N117" i="114"/>
  <c r="O117" i="114" s="1"/>
  <c r="N116" i="114"/>
  <c r="O116" i="114" s="1"/>
  <c r="N115" i="114"/>
  <c r="O115" i="114" s="1"/>
  <c r="N114" i="114"/>
  <c r="O114" i="114" s="1"/>
  <c r="N113" i="114"/>
  <c r="O113" i="114" s="1"/>
  <c r="N112" i="114"/>
  <c r="O112" i="114" s="1"/>
  <c r="N111" i="114"/>
  <c r="O111" i="114" s="1"/>
  <c r="N110" i="114"/>
  <c r="O110" i="114" s="1"/>
  <c r="N109" i="114"/>
  <c r="O109" i="114" s="1"/>
  <c r="N108" i="114"/>
  <c r="O108" i="114" s="1"/>
  <c r="N107" i="114"/>
  <c r="O107" i="114" s="1"/>
  <c r="N106" i="114"/>
  <c r="O106" i="114" s="1"/>
  <c r="N105" i="114"/>
  <c r="O105" i="114" s="1"/>
  <c r="N104" i="114"/>
  <c r="O104" i="114" s="1"/>
  <c r="M103" i="114"/>
  <c r="M159" i="114" s="1"/>
  <c r="L103" i="114"/>
  <c r="K103" i="114"/>
  <c r="K159" i="114" s="1"/>
  <c r="J103" i="114"/>
  <c r="J159" i="114" s="1"/>
  <c r="I103" i="114"/>
  <c r="I159" i="114" s="1"/>
  <c r="N102" i="114"/>
  <c r="O102" i="114" s="1"/>
  <c r="N101" i="114"/>
  <c r="O101" i="114" s="1"/>
  <c r="O100" i="114"/>
  <c r="N100" i="114"/>
  <c r="O99" i="114"/>
  <c r="N99" i="114"/>
  <c r="N98" i="114"/>
  <c r="O98" i="114" s="1"/>
  <c r="N97" i="114"/>
  <c r="O97" i="114" s="1"/>
  <c r="O96" i="114"/>
  <c r="N96" i="114"/>
  <c r="N95" i="114"/>
  <c r="O95" i="114" s="1"/>
  <c r="N94" i="114"/>
  <c r="O94" i="114" s="1"/>
  <c r="N93" i="114"/>
  <c r="O93" i="114" s="1"/>
  <c r="N92" i="114"/>
  <c r="O92" i="114" s="1"/>
  <c r="N91" i="114"/>
  <c r="O91" i="114" s="1"/>
  <c r="N90" i="114"/>
  <c r="O90" i="114" s="1"/>
  <c r="N89" i="114"/>
  <c r="O89" i="114" s="1"/>
  <c r="N88" i="114"/>
  <c r="O88" i="114" s="1"/>
  <c r="N87" i="114"/>
  <c r="O87" i="114" s="1"/>
  <c r="N86" i="114"/>
  <c r="O86" i="114" s="1"/>
  <c r="O85" i="114"/>
  <c r="N85" i="114"/>
  <c r="N84" i="114"/>
  <c r="O84" i="114" s="1"/>
  <c r="N83" i="114"/>
  <c r="O83" i="114" s="1"/>
  <c r="N82" i="114"/>
  <c r="O82" i="114" s="1"/>
  <c r="M81" i="114"/>
  <c r="M158" i="114" s="1"/>
  <c r="L81" i="114"/>
  <c r="L158" i="114" s="1"/>
  <c r="K81" i="114"/>
  <c r="K158" i="114" s="1"/>
  <c r="J81" i="114"/>
  <c r="J158" i="114" s="1"/>
  <c r="I81" i="114"/>
  <c r="I158" i="114" s="1"/>
  <c r="N79" i="114"/>
  <c r="O79" i="114" s="1"/>
  <c r="O78" i="114"/>
  <c r="N78" i="114"/>
  <c r="N77" i="114"/>
  <c r="O77" i="114" s="1"/>
  <c r="N76" i="114"/>
  <c r="O76" i="114" s="1"/>
  <c r="W267" i="114"/>
  <c r="N75" i="114"/>
  <c r="N267" i="114" s="1"/>
  <c r="N74" i="114"/>
  <c r="O73" i="114"/>
  <c r="N73" i="114"/>
  <c r="N72" i="114"/>
  <c r="N264" i="114" s="1"/>
  <c r="N71" i="114"/>
  <c r="N263" i="114" s="1"/>
  <c r="W262" i="114"/>
  <c r="N70" i="114"/>
  <c r="O70" i="114" s="1"/>
  <c r="N69" i="114"/>
  <c r="N261" i="114" s="1"/>
  <c r="N68" i="114"/>
  <c r="O68" i="114" s="1"/>
  <c r="N67" i="114"/>
  <c r="N66" i="114"/>
  <c r="O66" i="114" s="1"/>
  <c r="O258" i="114" s="1"/>
  <c r="O65" i="114"/>
  <c r="N65" i="114"/>
  <c r="N257" i="114" s="1"/>
  <c r="N64" i="114"/>
  <c r="O64" i="114" s="1"/>
  <c r="N63" i="114"/>
  <c r="O63" i="114" s="1"/>
  <c r="W254" i="114"/>
  <c r="N62" i="114"/>
  <c r="O62" i="114" s="1"/>
  <c r="W253" i="114"/>
  <c r="N61" i="114"/>
  <c r="O61" i="114" s="1"/>
  <c r="N60" i="114"/>
  <c r="N59" i="114"/>
  <c r="N58" i="114"/>
  <c r="O58" i="114" s="1"/>
  <c r="N57" i="114"/>
  <c r="O57" i="114" s="1"/>
  <c r="M56" i="114"/>
  <c r="M156" i="114" s="1"/>
  <c r="L56" i="114"/>
  <c r="L156" i="114" s="1"/>
  <c r="K56" i="114"/>
  <c r="K156" i="114" s="1"/>
  <c r="K171" i="114" s="1"/>
  <c r="J56" i="114"/>
  <c r="I56" i="114"/>
  <c r="I156" i="114" s="1"/>
  <c r="N55" i="114"/>
  <c r="O54" i="114"/>
  <c r="N54" i="114"/>
  <c r="N53" i="114"/>
  <c r="N245" i="114" s="1"/>
  <c r="N52" i="114"/>
  <c r="O52" i="114" s="1"/>
  <c r="N51" i="114"/>
  <c r="O51" i="114" s="1"/>
  <c r="N50" i="114"/>
  <c r="N49" i="114"/>
  <c r="N241" i="114" s="1"/>
  <c r="N48" i="114"/>
  <c r="O48" i="114" s="1"/>
  <c r="W239" i="114"/>
  <c r="N47" i="114"/>
  <c r="N46" i="114"/>
  <c r="N45" i="114"/>
  <c r="N44" i="114"/>
  <c r="N236" i="114" s="1"/>
  <c r="N43" i="114"/>
  <c r="O43" i="114" s="1"/>
  <c r="N42" i="114"/>
  <c r="O42" i="114" s="1"/>
  <c r="W233" i="114"/>
  <c r="N41" i="114"/>
  <c r="N40" i="114"/>
  <c r="N232" i="114" s="1"/>
  <c r="N39" i="114"/>
  <c r="W230" i="114"/>
  <c r="N38" i="114"/>
  <c r="O38" i="114" s="1"/>
  <c r="N37" i="114"/>
  <c r="N36" i="114"/>
  <c r="M35" i="114"/>
  <c r="M155" i="114" s="1"/>
  <c r="L35" i="114"/>
  <c r="L155" i="114" s="1"/>
  <c r="K35" i="114"/>
  <c r="K155" i="114" s="1"/>
  <c r="J35" i="114"/>
  <c r="J155" i="114" s="1"/>
  <c r="I35" i="114"/>
  <c r="I155" i="114" s="1"/>
  <c r="N34" i="114"/>
  <c r="O34" i="114" s="1"/>
  <c r="O226" i="114" s="1"/>
  <c r="N33" i="114"/>
  <c r="N32" i="114"/>
  <c r="N31" i="114"/>
  <c r="O31" i="114" s="1"/>
  <c r="O223" i="114" s="1"/>
  <c r="N30" i="114"/>
  <c r="N29" i="114"/>
  <c r="O29" i="114" s="1"/>
  <c r="N28" i="114"/>
  <c r="N220" i="114" s="1"/>
  <c r="W219" i="114"/>
  <c r="N27" i="114"/>
  <c r="O27" i="114" s="1"/>
  <c r="O26" i="114"/>
  <c r="N26" i="114"/>
  <c r="N25" i="114"/>
  <c r="O25" i="114" s="1"/>
  <c r="N24" i="114"/>
  <c r="O24" i="114" s="1"/>
  <c r="N23" i="114"/>
  <c r="O23" i="114" s="1"/>
  <c r="O215" i="114" s="1"/>
  <c r="N22" i="114"/>
  <c r="O22" i="114" s="1"/>
  <c r="N21" i="114"/>
  <c r="N213" i="114" s="1"/>
  <c r="N20" i="114"/>
  <c r="N19" i="114"/>
  <c r="O19" i="114" s="1"/>
  <c r="N18" i="114"/>
  <c r="O18" i="114" s="1"/>
  <c r="N17" i="114"/>
  <c r="N209" i="114" s="1"/>
  <c r="N16" i="114"/>
  <c r="O16" i="114" s="1"/>
  <c r="O208" i="114" s="1"/>
  <c r="N15" i="114"/>
  <c r="O15" i="114" s="1"/>
  <c r="N14" i="114"/>
  <c r="N206" i="114" s="1"/>
  <c r="P13" i="114"/>
  <c r="P154" i="114" s="1"/>
  <c r="M13" i="114"/>
  <c r="L13" i="114"/>
  <c r="L154" i="114" s="1"/>
  <c r="L169" i="114" s="1"/>
  <c r="K13" i="114"/>
  <c r="K154" i="114" s="1"/>
  <c r="J13" i="114"/>
  <c r="I13" i="114"/>
  <c r="P12" i="114"/>
  <c r="P11" i="114" s="1"/>
  <c r="S80" i="113"/>
  <c r="S81" i="113"/>
  <c r="S82" i="113"/>
  <c r="S83" i="113"/>
  <c r="S84" i="113"/>
  <c r="S85" i="113"/>
  <c r="S86" i="113"/>
  <c r="S87" i="113"/>
  <c r="S88" i="113"/>
  <c r="S89" i="113"/>
  <c r="S90" i="113"/>
  <c r="S91" i="113"/>
  <c r="S92" i="113"/>
  <c r="S93" i="113"/>
  <c r="S94" i="113"/>
  <c r="S95" i="113"/>
  <c r="S96" i="113"/>
  <c r="S97" i="113"/>
  <c r="S98" i="113"/>
  <c r="S99" i="113"/>
  <c r="S100" i="113"/>
  <c r="S101" i="113"/>
  <c r="S102" i="113"/>
  <c r="S103" i="113"/>
  <c r="S104" i="113"/>
  <c r="S105" i="113"/>
  <c r="S106" i="113"/>
  <c r="S107" i="113"/>
  <c r="S108" i="113"/>
  <c r="S109" i="113"/>
  <c r="S110" i="113"/>
  <c r="S111" i="113"/>
  <c r="S112" i="113"/>
  <c r="S113" i="113"/>
  <c r="S114" i="113"/>
  <c r="S115" i="113"/>
  <c r="S116" i="113"/>
  <c r="S117" i="113"/>
  <c r="S118" i="113"/>
  <c r="S119" i="113"/>
  <c r="S120" i="113"/>
  <c r="S121" i="113"/>
  <c r="S122" i="113"/>
  <c r="S123" i="113"/>
  <c r="S124" i="113"/>
  <c r="S125" i="113"/>
  <c r="S126" i="113"/>
  <c r="S127" i="113"/>
  <c r="S128" i="113"/>
  <c r="S129" i="113"/>
  <c r="S130" i="113"/>
  <c r="S131" i="113"/>
  <c r="S132" i="113"/>
  <c r="S133" i="113"/>
  <c r="S134" i="113"/>
  <c r="S135" i="113"/>
  <c r="S136" i="113"/>
  <c r="S137" i="113"/>
  <c r="S138" i="113"/>
  <c r="S139" i="113"/>
  <c r="S140" i="113"/>
  <c r="S141" i="113"/>
  <c r="S142" i="113"/>
  <c r="S143" i="113"/>
  <c r="S144" i="113"/>
  <c r="S145" i="113"/>
  <c r="S146" i="113"/>
  <c r="S147" i="113"/>
  <c r="P80" i="113"/>
  <c r="P81" i="113"/>
  <c r="P82" i="113"/>
  <c r="P83" i="113"/>
  <c r="P84" i="113"/>
  <c r="P85" i="113"/>
  <c r="P86" i="113"/>
  <c r="P87" i="113"/>
  <c r="P88" i="113"/>
  <c r="P89" i="113"/>
  <c r="P90" i="113"/>
  <c r="P91" i="113"/>
  <c r="P92" i="113"/>
  <c r="P93" i="113"/>
  <c r="P94" i="113"/>
  <c r="P95" i="113"/>
  <c r="P96" i="113"/>
  <c r="P97" i="113"/>
  <c r="P98" i="113"/>
  <c r="P99" i="113"/>
  <c r="P100" i="113"/>
  <c r="P101" i="113"/>
  <c r="P102" i="113"/>
  <c r="P103" i="113"/>
  <c r="P104" i="113"/>
  <c r="P105" i="113"/>
  <c r="P106" i="113"/>
  <c r="P107" i="113"/>
  <c r="P108" i="113"/>
  <c r="P109" i="113"/>
  <c r="P110" i="113"/>
  <c r="P111" i="113"/>
  <c r="P112" i="113"/>
  <c r="P113" i="113"/>
  <c r="P114" i="113"/>
  <c r="P115" i="113"/>
  <c r="P116" i="113"/>
  <c r="P117" i="113"/>
  <c r="P118" i="113"/>
  <c r="P119" i="113"/>
  <c r="P120" i="113"/>
  <c r="P121" i="113"/>
  <c r="P122" i="113"/>
  <c r="P123" i="113"/>
  <c r="P124" i="113"/>
  <c r="P125" i="113"/>
  <c r="P126" i="113"/>
  <c r="P127" i="113"/>
  <c r="P128" i="113"/>
  <c r="P129" i="113"/>
  <c r="P130" i="113"/>
  <c r="P131" i="113"/>
  <c r="P132" i="113"/>
  <c r="P133" i="113"/>
  <c r="P134" i="113"/>
  <c r="P135" i="113"/>
  <c r="P136" i="113"/>
  <c r="P137" i="113"/>
  <c r="P138" i="113"/>
  <c r="P139" i="113"/>
  <c r="P140" i="113"/>
  <c r="P141" i="113"/>
  <c r="P142" i="113"/>
  <c r="P143" i="113"/>
  <c r="P144" i="113"/>
  <c r="P145" i="113"/>
  <c r="P146" i="113"/>
  <c r="P147" i="113"/>
  <c r="P15" i="112"/>
  <c r="P16" i="112"/>
  <c r="P17" i="112"/>
  <c r="P18" i="112"/>
  <c r="P19" i="112"/>
  <c r="P20" i="112"/>
  <c r="P21" i="112"/>
  <c r="P22" i="112"/>
  <c r="P23" i="112"/>
  <c r="P24" i="112"/>
  <c r="P25" i="112"/>
  <c r="P26" i="112"/>
  <c r="P27" i="112"/>
  <c r="P28" i="112"/>
  <c r="P29" i="112"/>
  <c r="P30" i="112"/>
  <c r="P31" i="112"/>
  <c r="P32" i="112"/>
  <c r="P34" i="112"/>
  <c r="P35" i="112"/>
  <c r="P36" i="112"/>
  <c r="P37" i="112"/>
  <c r="P38" i="112"/>
  <c r="P39" i="112"/>
  <c r="P40" i="112"/>
  <c r="P41" i="112"/>
  <c r="P42" i="112"/>
  <c r="P43" i="112"/>
  <c r="P44" i="112"/>
  <c r="P45" i="112"/>
  <c r="P46" i="112"/>
  <c r="P47" i="112"/>
  <c r="P48" i="112"/>
  <c r="P49" i="112"/>
  <c r="P50" i="112"/>
  <c r="P51" i="112"/>
  <c r="P52" i="112"/>
  <c r="P53" i="112"/>
  <c r="P54" i="112"/>
  <c r="P55" i="112"/>
  <c r="P56" i="112"/>
  <c r="P57" i="112"/>
  <c r="P58" i="112"/>
  <c r="P59" i="112"/>
  <c r="P60" i="112"/>
  <c r="P61" i="112"/>
  <c r="P62" i="112"/>
  <c r="P63" i="112"/>
  <c r="P64" i="112"/>
  <c r="P65" i="112"/>
  <c r="P66" i="112"/>
  <c r="P67" i="112"/>
  <c r="P68" i="112"/>
  <c r="P69" i="112"/>
  <c r="P70" i="112"/>
  <c r="P71" i="112"/>
  <c r="P72" i="112"/>
  <c r="P73" i="112"/>
  <c r="P74" i="112"/>
  <c r="P75" i="112"/>
  <c r="P76" i="112"/>
  <c r="P77" i="112"/>
  <c r="P78" i="112"/>
  <c r="P79" i="112"/>
  <c r="P80" i="112"/>
  <c r="P81" i="112"/>
  <c r="P82" i="112"/>
  <c r="P83" i="112"/>
  <c r="P84" i="112"/>
  <c r="P85" i="112"/>
  <c r="P86" i="112"/>
  <c r="P87" i="112"/>
  <c r="P88" i="112"/>
  <c r="P89" i="112"/>
  <c r="P90" i="112"/>
  <c r="P91" i="112"/>
  <c r="P92" i="112"/>
  <c r="P93" i="112"/>
  <c r="P94" i="112"/>
  <c r="P95" i="112"/>
  <c r="P96" i="112"/>
  <c r="P97" i="112"/>
  <c r="P98" i="112"/>
  <c r="P99" i="112"/>
  <c r="P100" i="112"/>
  <c r="P101" i="112"/>
  <c r="P102" i="112"/>
  <c r="P103" i="112"/>
  <c r="P104" i="112"/>
  <c r="P105" i="112"/>
  <c r="P106" i="112"/>
  <c r="P107" i="112"/>
  <c r="P108" i="112"/>
  <c r="P109" i="112"/>
  <c r="P110" i="112"/>
  <c r="P111" i="112"/>
  <c r="P112" i="112"/>
  <c r="P113" i="112"/>
  <c r="P114" i="112"/>
  <c r="P115" i="112"/>
  <c r="P116" i="112"/>
  <c r="P117" i="112"/>
  <c r="P118" i="112"/>
  <c r="P119" i="112"/>
  <c r="P120" i="112"/>
  <c r="P121" i="112"/>
  <c r="P122" i="112"/>
  <c r="P123" i="112"/>
  <c r="P124" i="112"/>
  <c r="P125" i="112"/>
  <c r="P126" i="112"/>
  <c r="P127" i="112"/>
  <c r="P128" i="112"/>
  <c r="P129" i="112"/>
  <c r="P130" i="112"/>
  <c r="P131" i="112"/>
  <c r="P132" i="112"/>
  <c r="P133" i="112"/>
  <c r="P134" i="112"/>
  <c r="P135" i="112"/>
  <c r="P136" i="112"/>
  <c r="P137" i="112"/>
  <c r="P138" i="112"/>
  <c r="P139" i="112"/>
  <c r="P140" i="112"/>
  <c r="P141" i="112"/>
  <c r="P142" i="112"/>
  <c r="P143" i="112"/>
  <c r="P144" i="112"/>
  <c r="P145" i="112"/>
  <c r="P146" i="112"/>
  <c r="P147" i="112"/>
  <c r="P14" i="112"/>
  <c r="S13" i="112"/>
  <c r="S14" i="112"/>
  <c r="S15" i="112"/>
  <c r="S16" i="112"/>
  <c r="S17" i="112"/>
  <c r="S18" i="112"/>
  <c r="S19" i="112"/>
  <c r="S20" i="112"/>
  <c r="S21" i="112"/>
  <c r="S22" i="112"/>
  <c r="S23" i="112"/>
  <c r="S24" i="112"/>
  <c r="S25" i="112"/>
  <c r="S26" i="112"/>
  <c r="S27" i="112"/>
  <c r="S28" i="112"/>
  <c r="S29" i="112"/>
  <c r="S30" i="112"/>
  <c r="S31" i="112"/>
  <c r="S32" i="112"/>
  <c r="S33" i="112"/>
  <c r="S34" i="112"/>
  <c r="S35" i="112"/>
  <c r="S36" i="112"/>
  <c r="S37" i="112"/>
  <c r="S38" i="112"/>
  <c r="S39" i="112"/>
  <c r="S40" i="112"/>
  <c r="S41" i="112"/>
  <c r="S42" i="112"/>
  <c r="S43" i="112"/>
  <c r="S44" i="112"/>
  <c r="S45" i="112"/>
  <c r="S46" i="112"/>
  <c r="S47" i="112"/>
  <c r="S48" i="112"/>
  <c r="S49" i="112"/>
  <c r="S50" i="112"/>
  <c r="S51" i="112"/>
  <c r="S52" i="112"/>
  <c r="S53" i="112"/>
  <c r="S54" i="112"/>
  <c r="S55" i="112"/>
  <c r="S56" i="112"/>
  <c r="S57" i="112"/>
  <c r="S58" i="112"/>
  <c r="S59" i="112"/>
  <c r="S60" i="112"/>
  <c r="S61" i="112"/>
  <c r="S62" i="112"/>
  <c r="S63" i="112"/>
  <c r="S64" i="112"/>
  <c r="S65" i="112"/>
  <c r="S66" i="112"/>
  <c r="S67" i="112"/>
  <c r="S68" i="112"/>
  <c r="S69" i="112"/>
  <c r="S70" i="112"/>
  <c r="S71" i="112"/>
  <c r="S72" i="112"/>
  <c r="S73" i="112"/>
  <c r="S74" i="112"/>
  <c r="S75" i="112"/>
  <c r="S76" i="112"/>
  <c r="S77" i="112"/>
  <c r="S78" i="112"/>
  <c r="S79" i="112"/>
  <c r="S80" i="112"/>
  <c r="S81" i="112"/>
  <c r="S82" i="112"/>
  <c r="S83" i="112"/>
  <c r="S84" i="112"/>
  <c r="S85" i="112"/>
  <c r="S86" i="112"/>
  <c r="S87" i="112"/>
  <c r="S88" i="112"/>
  <c r="S89" i="112"/>
  <c r="S90" i="112"/>
  <c r="S91" i="112"/>
  <c r="S92" i="112"/>
  <c r="S93" i="112"/>
  <c r="S94" i="112"/>
  <c r="S95" i="112"/>
  <c r="S96" i="112"/>
  <c r="S97" i="112"/>
  <c r="S98" i="112"/>
  <c r="S99" i="112"/>
  <c r="S100" i="112"/>
  <c r="S101" i="112"/>
  <c r="S102" i="112"/>
  <c r="S103" i="112"/>
  <c r="S104" i="112"/>
  <c r="S105" i="112"/>
  <c r="S106" i="112"/>
  <c r="S107" i="112"/>
  <c r="S108" i="112"/>
  <c r="S109" i="112"/>
  <c r="S110" i="112"/>
  <c r="S111" i="112"/>
  <c r="S112" i="112"/>
  <c r="S113" i="112"/>
  <c r="S114" i="112"/>
  <c r="S115" i="112"/>
  <c r="S116" i="112"/>
  <c r="S117" i="112"/>
  <c r="S118" i="112"/>
  <c r="S119" i="112"/>
  <c r="S120" i="112"/>
  <c r="S121" i="112"/>
  <c r="S122" i="112"/>
  <c r="S123" i="112"/>
  <c r="S124" i="112"/>
  <c r="S125" i="112"/>
  <c r="S126" i="112"/>
  <c r="S127" i="112"/>
  <c r="S128" i="112"/>
  <c r="S129" i="112"/>
  <c r="S130" i="112"/>
  <c r="S131" i="112"/>
  <c r="S132" i="112"/>
  <c r="S133" i="112"/>
  <c r="S134" i="112"/>
  <c r="S135" i="112"/>
  <c r="S136" i="112"/>
  <c r="S137" i="112"/>
  <c r="S138" i="112"/>
  <c r="S139" i="112"/>
  <c r="S140" i="112"/>
  <c r="S141" i="112"/>
  <c r="S142" i="112"/>
  <c r="S143" i="112"/>
  <c r="S144" i="112"/>
  <c r="S145" i="112"/>
  <c r="S146" i="112"/>
  <c r="S147" i="112"/>
  <c r="S12" i="112"/>
  <c r="S11" i="112"/>
  <c r="R14" i="111"/>
  <c r="R15" i="111"/>
  <c r="R16" i="111"/>
  <c r="R17" i="111"/>
  <c r="R18" i="111"/>
  <c r="R19" i="111"/>
  <c r="R20" i="111"/>
  <c r="R21" i="111"/>
  <c r="R22" i="111"/>
  <c r="R23" i="111"/>
  <c r="R24" i="111"/>
  <c r="R25" i="111"/>
  <c r="R26" i="111"/>
  <c r="R27" i="111"/>
  <c r="R28" i="111"/>
  <c r="R29" i="111"/>
  <c r="R30" i="111"/>
  <c r="R31" i="111"/>
  <c r="R32" i="111"/>
  <c r="R33" i="111"/>
  <c r="R225" i="111" s="1"/>
  <c r="R205" i="111" s="1"/>
  <c r="R34" i="111"/>
  <c r="R35" i="111"/>
  <c r="R36" i="111"/>
  <c r="R37" i="111"/>
  <c r="R38" i="111"/>
  <c r="R39" i="111"/>
  <c r="R40" i="111"/>
  <c r="R41" i="111"/>
  <c r="R42" i="111"/>
  <c r="R43" i="111"/>
  <c r="R44" i="111"/>
  <c r="R45" i="111"/>
  <c r="R46" i="111"/>
  <c r="R47" i="111"/>
  <c r="R48" i="111"/>
  <c r="R49" i="111"/>
  <c r="R50" i="111"/>
  <c r="R51" i="111"/>
  <c r="R52" i="111"/>
  <c r="R53" i="111"/>
  <c r="R54" i="111"/>
  <c r="R55" i="111"/>
  <c r="R56" i="111"/>
  <c r="R57" i="111"/>
  <c r="R58" i="111"/>
  <c r="R59" i="111"/>
  <c r="R60" i="111"/>
  <c r="R61" i="111"/>
  <c r="R62" i="111"/>
  <c r="R63" i="111"/>
  <c r="R64" i="111"/>
  <c r="R65" i="111"/>
  <c r="R66" i="111"/>
  <c r="R67" i="111"/>
  <c r="R68" i="111"/>
  <c r="R69" i="111"/>
  <c r="R70" i="111"/>
  <c r="R71" i="111"/>
  <c r="R72" i="111"/>
  <c r="R73" i="111"/>
  <c r="R74" i="111"/>
  <c r="R75" i="111"/>
  <c r="R76" i="111"/>
  <c r="R77" i="111"/>
  <c r="R78" i="111"/>
  <c r="R79" i="111"/>
  <c r="R80" i="111"/>
  <c r="R81" i="111"/>
  <c r="R82" i="111"/>
  <c r="R83" i="111"/>
  <c r="R84" i="111"/>
  <c r="R85" i="111"/>
  <c r="R86" i="111"/>
  <c r="R87" i="111"/>
  <c r="R88" i="111"/>
  <c r="R89" i="111"/>
  <c r="R90" i="111"/>
  <c r="R91" i="111"/>
  <c r="R92" i="111"/>
  <c r="R93" i="111"/>
  <c r="R94" i="111"/>
  <c r="R95" i="111"/>
  <c r="R96" i="111"/>
  <c r="R97" i="111"/>
  <c r="R98" i="111"/>
  <c r="R99" i="111"/>
  <c r="R100" i="111"/>
  <c r="R101" i="111"/>
  <c r="R102" i="111"/>
  <c r="R103" i="111"/>
  <c r="R104" i="111"/>
  <c r="R105" i="111"/>
  <c r="R106" i="111"/>
  <c r="R107" i="111"/>
  <c r="R108" i="111"/>
  <c r="R109" i="111"/>
  <c r="R110" i="111"/>
  <c r="R111" i="111"/>
  <c r="R112" i="111"/>
  <c r="R113" i="111"/>
  <c r="R114" i="111"/>
  <c r="R115" i="111"/>
  <c r="R116" i="111"/>
  <c r="R117" i="111"/>
  <c r="R118" i="111"/>
  <c r="R119" i="111"/>
  <c r="R120" i="111"/>
  <c r="R121" i="111"/>
  <c r="R122" i="111"/>
  <c r="R123" i="111"/>
  <c r="R124" i="111"/>
  <c r="R125" i="111"/>
  <c r="R126" i="111"/>
  <c r="R127" i="111"/>
  <c r="R128" i="111"/>
  <c r="R129" i="111"/>
  <c r="R130" i="111"/>
  <c r="R131" i="111"/>
  <c r="R132" i="111"/>
  <c r="R133" i="111"/>
  <c r="R134" i="111"/>
  <c r="R135" i="111"/>
  <c r="R136" i="111"/>
  <c r="R137" i="111"/>
  <c r="R138" i="111"/>
  <c r="R139" i="111"/>
  <c r="R140" i="111"/>
  <c r="R141" i="111"/>
  <c r="R142" i="111"/>
  <c r="R143" i="111"/>
  <c r="R144" i="111"/>
  <c r="R145" i="111"/>
  <c r="R146" i="111"/>
  <c r="S12" i="111"/>
  <c r="S13" i="111"/>
  <c r="S14" i="111"/>
  <c r="S15" i="111"/>
  <c r="S16" i="111"/>
  <c r="S17" i="111"/>
  <c r="S18" i="111"/>
  <c r="S19" i="111"/>
  <c r="S20" i="111"/>
  <c r="S21" i="111"/>
  <c r="S22" i="111"/>
  <c r="S23" i="111"/>
  <c r="S24" i="111"/>
  <c r="S25" i="111"/>
  <c r="S26" i="111"/>
  <c r="S27" i="111"/>
  <c r="S28" i="111"/>
  <c r="S29" i="111"/>
  <c r="S30" i="111"/>
  <c r="S31" i="111"/>
  <c r="S32" i="111"/>
  <c r="S33" i="111"/>
  <c r="S34" i="111"/>
  <c r="S35" i="111"/>
  <c r="S36" i="111"/>
  <c r="S37" i="111"/>
  <c r="S38" i="111"/>
  <c r="S39" i="111"/>
  <c r="S40" i="111"/>
  <c r="S41" i="111"/>
  <c r="S42" i="111"/>
  <c r="S43" i="111"/>
  <c r="S44" i="111"/>
  <c r="S45" i="111"/>
  <c r="S46" i="111"/>
  <c r="S47" i="111"/>
  <c r="S48" i="111"/>
  <c r="S49" i="111"/>
  <c r="S50" i="111"/>
  <c r="S51" i="111"/>
  <c r="S52" i="111"/>
  <c r="S53" i="111"/>
  <c r="S54" i="111"/>
  <c r="S55" i="111"/>
  <c r="S56" i="111"/>
  <c r="S57" i="111"/>
  <c r="S58" i="111"/>
  <c r="S59" i="111"/>
  <c r="S60" i="111"/>
  <c r="S61" i="111"/>
  <c r="S62" i="111"/>
  <c r="S63" i="111"/>
  <c r="S64" i="111"/>
  <c r="S65" i="111"/>
  <c r="S66" i="111"/>
  <c r="S67" i="111"/>
  <c r="S68" i="111"/>
  <c r="S69" i="111"/>
  <c r="S70" i="111"/>
  <c r="S71" i="111"/>
  <c r="S72" i="111"/>
  <c r="S73" i="111"/>
  <c r="S74" i="111"/>
  <c r="S75" i="111"/>
  <c r="S76" i="111"/>
  <c r="S77" i="111"/>
  <c r="S78" i="111"/>
  <c r="S79" i="111"/>
  <c r="S80" i="111"/>
  <c r="S81" i="111"/>
  <c r="S82" i="111"/>
  <c r="S83" i="111"/>
  <c r="S84" i="111"/>
  <c r="S85" i="111"/>
  <c r="S86" i="111"/>
  <c r="S87" i="111"/>
  <c r="S88" i="111"/>
  <c r="S89" i="111"/>
  <c r="S90" i="111"/>
  <c r="S91" i="111"/>
  <c r="S92" i="111"/>
  <c r="S93" i="111"/>
  <c r="S94" i="111"/>
  <c r="S95" i="111"/>
  <c r="S96" i="111"/>
  <c r="S97" i="111"/>
  <c r="S98" i="111"/>
  <c r="S99" i="111"/>
  <c r="S100" i="111"/>
  <c r="S101" i="111"/>
  <c r="S102" i="111"/>
  <c r="S103" i="111"/>
  <c r="S104" i="111"/>
  <c r="S105" i="111"/>
  <c r="S106" i="111"/>
  <c r="S107" i="111"/>
  <c r="S108" i="111"/>
  <c r="S109" i="111"/>
  <c r="S110" i="111"/>
  <c r="S111" i="111"/>
  <c r="S112" i="111"/>
  <c r="S113" i="111"/>
  <c r="S114" i="111"/>
  <c r="S115" i="111"/>
  <c r="S116" i="111"/>
  <c r="S117" i="111"/>
  <c r="S118" i="111"/>
  <c r="S119" i="111"/>
  <c r="S120" i="111"/>
  <c r="S121" i="111"/>
  <c r="S122" i="111"/>
  <c r="S123" i="111"/>
  <c r="S124" i="111"/>
  <c r="S125" i="111"/>
  <c r="S126" i="111"/>
  <c r="S127" i="111"/>
  <c r="S128" i="111"/>
  <c r="S129" i="111"/>
  <c r="S130" i="111"/>
  <c r="S131" i="111"/>
  <c r="S132" i="111"/>
  <c r="S133" i="111"/>
  <c r="S134" i="111"/>
  <c r="S135" i="111"/>
  <c r="S136" i="111"/>
  <c r="S137" i="111"/>
  <c r="S138" i="111"/>
  <c r="S139" i="111"/>
  <c r="S140" i="111"/>
  <c r="S141" i="111"/>
  <c r="S142" i="111"/>
  <c r="S143" i="111"/>
  <c r="S144" i="111"/>
  <c r="S145" i="111"/>
  <c r="S146" i="111"/>
  <c r="S147" i="111"/>
  <c r="S11" i="111"/>
  <c r="P12" i="111"/>
  <c r="P13" i="111"/>
  <c r="P14" i="111"/>
  <c r="P15" i="111"/>
  <c r="P16" i="111"/>
  <c r="P17" i="111"/>
  <c r="P18" i="111"/>
  <c r="P19" i="111"/>
  <c r="P20" i="111"/>
  <c r="P21" i="111"/>
  <c r="P22" i="111"/>
  <c r="P23" i="111"/>
  <c r="P24" i="111"/>
  <c r="P25" i="111"/>
  <c r="P26" i="111"/>
  <c r="P27" i="111"/>
  <c r="P28" i="111"/>
  <c r="P29" i="111"/>
  <c r="P30" i="111"/>
  <c r="P31" i="111"/>
  <c r="P32" i="111"/>
  <c r="P33" i="111"/>
  <c r="P34" i="111"/>
  <c r="P35" i="111"/>
  <c r="P36" i="111"/>
  <c r="P37" i="111"/>
  <c r="P38" i="111"/>
  <c r="P39" i="111"/>
  <c r="P40" i="111"/>
  <c r="P41" i="111"/>
  <c r="P42" i="111"/>
  <c r="P43" i="111"/>
  <c r="P44" i="111"/>
  <c r="P45" i="111"/>
  <c r="P46" i="111"/>
  <c r="P47" i="111"/>
  <c r="P48" i="111"/>
  <c r="P49" i="111"/>
  <c r="P50" i="111"/>
  <c r="P51" i="111"/>
  <c r="P52" i="111"/>
  <c r="P53" i="111"/>
  <c r="P54" i="111"/>
  <c r="P55" i="111"/>
  <c r="P56" i="111"/>
  <c r="P57" i="111"/>
  <c r="P58" i="111"/>
  <c r="P59" i="111"/>
  <c r="P60" i="111"/>
  <c r="P61" i="111"/>
  <c r="P62" i="111"/>
  <c r="P63" i="111"/>
  <c r="P64" i="111"/>
  <c r="P65" i="111"/>
  <c r="P66" i="111"/>
  <c r="P67" i="111"/>
  <c r="P68" i="111"/>
  <c r="P69" i="111"/>
  <c r="P70" i="111"/>
  <c r="P71" i="111"/>
  <c r="P72" i="111"/>
  <c r="P73" i="111"/>
  <c r="P74" i="111"/>
  <c r="P75" i="111"/>
  <c r="P76" i="111"/>
  <c r="P77" i="111"/>
  <c r="P78" i="111"/>
  <c r="P79" i="111"/>
  <c r="P80" i="111"/>
  <c r="P81" i="111"/>
  <c r="P82" i="111"/>
  <c r="P83" i="111"/>
  <c r="P84" i="111"/>
  <c r="P85" i="111"/>
  <c r="P86" i="111"/>
  <c r="P87" i="111"/>
  <c r="P88" i="111"/>
  <c r="P89" i="111"/>
  <c r="P90" i="111"/>
  <c r="P91" i="111"/>
  <c r="P92" i="111"/>
  <c r="P93" i="111"/>
  <c r="P94" i="111"/>
  <c r="P95" i="111"/>
  <c r="P96" i="111"/>
  <c r="P97" i="111"/>
  <c r="P98" i="111"/>
  <c r="P99" i="111"/>
  <c r="P100" i="111"/>
  <c r="P101" i="111"/>
  <c r="P102" i="111"/>
  <c r="P103" i="111"/>
  <c r="P104" i="111"/>
  <c r="P105" i="111"/>
  <c r="P106" i="111"/>
  <c r="P107" i="111"/>
  <c r="P108" i="111"/>
  <c r="P109" i="111"/>
  <c r="P110" i="111"/>
  <c r="P111" i="111"/>
  <c r="P112" i="111"/>
  <c r="P113" i="111"/>
  <c r="P114" i="111"/>
  <c r="P115" i="111"/>
  <c r="P116" i="111"/>
  <c r="P117" i="111"/>
  <c r="P118" i="111"/>
  <c r="P119" i="111"/>
  <c r="P120" i="111"/>
  <c r="P121" i="111"/>
  <c r="P122" i="111"/>
  <c r="P123" i="111"/>
  <c r="P124" i="111"/>
  <c r="P125" i="111"/>
  <c r="P126" i="111"/>
  <c r="P127" i="111"/>
  <c r="P128" i="111"/>
  <c r="P129" i="111"/>
  <c r="P130" i="111"/>
  <c r="P131" i="111"/>
  <c r="P132" i="111"/>
  <c r="P133" i="111"/>
  <c r="P134" i="111"/>
  <c r="P135" i="111"/>
  <c r="P136" i="111"/>
  <c r="P137" i="111"/>
  <c r="P138" i="111"/>
  <c r="P139" i="111"/>
  <c r="P140" i="111"/>
  <c r="P141" i="111"/>
  <c r="P142" i="111"/>
  <c r="P143" i="111"/>
  <c r="P144" i="111"/>
  <c r="P145" i="111"/>
  <c r="P146" i="111"/>
  <c r="P147" i="111"/>
  <c r="P11" i="111"/>
  <c r="P33" i="112" l="1"/>
  <c r="P225" i="112" s="1"/>
  <c r="P205" i="112" s="1"/>
  <c r="R204" i="111"/>
  <c r="R203" i="111" s="1"/>
  <c r="R274" i="111"/>
  <c r="R277" i="111" s="1"/>
  <c r="R278" i="111" s="1"/>
  <c r="AG205" i="114"/>
  <c r="AG165" i="114"/>
  <c r="AG248" i="114"/>
  <c r="AG276" i="114" s="1"/>
  <c r="AG227" i="114"/>
  <c r="AG275" i="114" s="1"/>
  <c r="AG166" i="114"/>
  <c r="AG283" i="114" s="1"/>
  <c r="AG157" i="114"/>
  <c r="AG153" i="114"/>
  <c r="AG152" i="114" s="1"/>
  <c r="AG164" i="114"/>
  <c r="AE166" i="114"/>
  <c r="AE190" i="114"/>
  <c r="AE192" i="114"/>
  <c r="AE157" i="114"/>
  <c r="AE191" i="114" s="1"/>
  <c r="AE165" i="114"/>
  <c r="AE11" i="114"/>
  <c r="AE154" i="114"/>
  <c r="AE189" i="114"/>
  <c r="AE80" i="114"/>
  <c r="AD166" i="114"/>
  <c r="AD190" i="114"/>
  <c r="AD192" i="114"/>
  <c r="AD157" i="114"/>
  <c r="AD191" i="114" s="1"/>
  <c r="AD11" i="114"/>
  <c r="AD154" i="114"/>
  <c r="AD189" i="114"/>
  <c r="AD80" i="114"/>
  <c r="AC166" i="114"/>
  <c r="AC190" i="114"/>
  <c r="AC154" i="114"/>
  <c r="AC189" i="114"/>
  <c r="AC157" i="114"/>
  <c r="AC191" i="114" s="1"/>
  <c r="AB167" i="114"/>
  <c r="AB153" i="114"/>
  <c r="AB189" i="114"/>
  <c r="AB190" i="114"/>
  <c r="AB192" i="114"/>
  <c r="AA187" i="114"/>
  <c r="AA169" i="114"/>
  <c r="AA170" i="114"/>
  <c r="AA190" i="114"/>
  <c r="AA157" i="114"/>
  <c r="AA191" i="114" s="1"/>
  <c r="Z274" i="114"/>
  <c r="Z204" i="114"/>
  <c r="Z203" i="114" s="1"/>
  <c r="Z154" i="114"/>
  <c r="Z170" i="114"/>
  <c r="Z190" i="114"/>
  <c r="Z157" i="114"/>
  <c r="Z191" i="114" s="1"/>
  <c r="AF152" i="114"/>
  <c r="AF171" i="114"/>
  <c r="AF170" i="114"/>
  <c r="AF166" i="114"/>
  <c r="AF167" i="114" s="1"/>
  <c r="W152" i="114"/>
  <c r="W161" i="114" s="1"/>
  <c r="S152" i="114"/>
  <c r="S161" i="114" s="1"/>
  <c r="N266" i="114"/>
  <c r="W242" i="114"/>
  <c r="N252" i="114"/>
  <c r="N259" i="114"/>
  <c r="W266" i="114"/>
  <c r="N238" i="114"/>
  <c r="W269" i="114"/>
  <c r="N225" i="114"/>
  <c r="W210" i="114"/>
  <c r="Q157" i="114"/>
  <c r="Q191" i="114" s="1"/>
  <c r="R12" i="114"/>
  <c r="R11" i="114" s="1"/>
  <c r="R157" i="114"/>
  <c r="R191" i="114" s="1"/>
  <c r="I12" i="114"/>
  <c r="O207" i="114"/>
  <c r="N222" i="114"/>
  <c r="N228" i="114"/>
  <c r="W265" i="114"/>
  <c r="N242" i="114"/>
  <c r="W207" i="114"/>
  <c r="W222" i="114"/>
  <c r="I11" i="114"/>
  <c r="W226" i="114"/>
  <c r="N244" i="114"/>
  <c r="W258" i="114"/>
  <c r="O262" i="114"/>
  <c r="H157" i="114"/>
  <c r="W229" i="114"/>
  <c r="W249" i="114"/>
  <c r="O74" i="114"/>
  <c r="I80" i="114"/>
  <c r="O211" i="114"/>
  <c r="W214" i="114"/>
  <c r="O250" i="114"/>
  <c r="O219" i="114"/>
  <c r="N218" i="114"/>
  <c r="N212" i="114"/>
  <c r="L171" i="114"/>
  <c r="K157" i="114"/>
  <c r="W223" i="114"/>
  <c r="Q153" i="114"/>
  <c r="Q152" i="114" s="1"/>
  <c r="U165" i="114"/>
  <c r="U189" i="114"/>
  <c r="U166" i="114"/>
  <c r="U190" i="114"/>
  <c r="U191" i="114"/>
  <c r="U192" i="114"/>
  <c r="U164" i="114"/>
  <c r="U188" i="114"/>
  <c r="U12" i="114"/>
  <c r="U80" i="114"/>
  <c r="U176" i="114" s="1"/>
  <c r="T165" i="114"/>
  <c r="T189" i="114"/>
  <c r="T166" i="114"/>
  <c r="T190" i="114"/>
  <c r="T191" i="114"/>
  <c r="T192" i="114"/>
  <c r="T164" i="114"/>
  <c r="T188" i="114"/>
  <c r="T12" i="114"/>
  <c r="T80" i="114"/>
  <c r="S165" i="114"/>
  <c r="S189" i="114"/>
  <c r="S166" i="114"/>
  <c r="S190" i="114"/>
  <c r="S191" i="114"/>
  <c r="S192" i="114"/>
  <c r="S164" i="114"/>
  <c r="S188" i="114"/>
  <c r="S12" i="114"/>
  <c r="S80" i="114"/>
  <c r="R176" i="114"/>
  <c r="R165" i="114"/>
  <c r="R189" i="114"/>
  <c r="R190" i="114"/>
  <c r="R154" i="114"/>
  <c r="R193" i="114"/>
  <c r="Q188" i="114"/>
  <c r="Q189" i="114"/>
  <c r="M170" i="114"/>
  <c r="M227" i="114"/>
  <c r="M275" i="114" s="1"/>
  <c r="M282" i="114" s="1"/>
  <c r="I227" i="114"/>
  <c r="I275" i="114" s="1"/>
  <c r="H165" i="114"/>
  <c r="H166" i="114"/>
  <c r="J157" i="114"/>
  <c r="W206" i="114"/>
  <c r="W215" i="114"/>
  <c r="N224" i="114"/>
  <c r="O36" i="114"/>
  <c r="O228" i="114" s="1"/>
  <c r="O46" i="114"/>
  <c r="O238" i="114" s="1"/>
  <c r="O60" i="114"/>
  <c r="O252" i="114" s="1"/>
  <c r="N255" i="114"/>
  <c r="O71" i="114"/>
  <c r="O263" i="114" s="1"/>
  <c r="N269" i="114"/>
  <c r="E153" i="114"/>
  <c r="P205" i="114"/>
  <c r="W235" i="114"/>
  <c r="J12" i="114"/>
  <c r="O266" i="114"/>
  <c r="O269" i="114"/>
  <c r="N103" i="114"/>
  <c r="N159" i="114" s="1"/>
  <c r="F153" i="114"/>
  <c r="P170" i="114"/>
  <c r="P227" i="114"/>
  <c r="P275" i="114" s="1"/>
  <c r="P282" i="114" s="1"/>
  <c r="J248" i="114"/>
  <c r="J276" i="114" s="1"/>
  <c r="J283" i="114" s="1"/>
  <c r="O50" i="114"/>
  <c r="O242" i="114" s="1"/>
  <c r="W245" i="114"/>
  <c r="O69" i="114"/>
  <c r="O261" i="114" s="1"/>
  <c r="J80" i="114"/>
  <c r="N81" i="114"/>
  <c r="N158" i="114" s="1"/>
  <c r="O30" i="114"/>
  <c r="O222" i="114" s="1"/>
  <c r="O33" i="114"/>
  <c r="O225" i="114" s="1"/>
  <c r="O44" i="114"/>
  <c r="O236" i="114" s="1"/>
  <c r="O72" i="114"/>
  <c r="K80" i="114"/>
  <c r="N208" i="114"/>
  <c r="L80" i="114"/>
  <c r="H205" i="114"/>
  <c r="H274" i="114" s="1"/>
  <c r="J227" i="114"/>
  <c r="J275" i="114" s="1"/>
  <c r="J282" i="114" s="1"/>
  <c r="O28" i="114"/>
  <c r="O220" i="114" s="1"/>
  <c r="N226" i="114"/>
  <c r="N35" i="114"/>
  <c r="N155" i="114" s="1"/>
  <c r="N234" i="114"/>
  <c r="W243" i="114"/>
  <c r="W246" i="114"/>
  <c r="N251" i="114"/>
  <c r="N265" i="114"/>
  <c r="N268" i="114"/>
  <c r="W270" i="114"/>
  <c r="N243" i="114"/>
  <c r="O268" i="114"/>
  <c r="N271" i="114"/>
  <c r="N250" i="114"/>
  <c r="E205" i="114"/>
  <c r="E204" i="114" s="1"/>
  <c r="E203" i="114" s="1"/>
  <c r="M205" i="114"/>
  <c r="G205" i="114"/>
  <c r="I248" i="114"/>
  <c r="I276" i="114" s="1"/>
  <c r="O216" i="114"/>
  <c r="P188" i="114"/>
  <c r="P169" i="114"/>
  <c r="P153" i="114"/>
  <c r="W232" i="114"/>
  <c r="O17" i="114"/>
  <c r="O20" i="114"/>
  <c r="O218" i="114"/>
  <c r="W225" i="114"/>
  <c r="W236" i="114"/>
  <c r="W238" i="114"/>
  <c r="O240" i="114"/>
  <c r="W256" i="114"/>
  <c r="W264" i="114"/>
  <c r="I205" i="114"/>
  <c r="K12" i="114"/>
  <c r="K11" i="114" s="1"/>
  <c r="W209" i="114"/>
  <c r="O32" i="114"/>
  <c r="J170" i="114"/>
  <c r="N231" i="114"/>
  <c r="O39" i="114"/>
  <c r="N233" i="114"/>
  <c r="O41" i="114"/>
  <c r="W240" i="114"/>
  <c r="O244" i="114"/>
  <c r="I166" i="114"/>
  <c r="O166" i="114" s="1"/>
  <c r="I157" i="114"/>
  <c r="M160" i="114"/>
  <c r="M157" i="114" s="1"/>
  <c r="N124" i="114"/>
  <c r="N160" i="114" s="1"/>
  <c r="H153" i="114"/>
  <c r="H152" i="114" s="1"/>
  <c r="H161" i="114" s="1"/>
  <c r="H164" i="114"/>
  <c r="N216" i="114"/>
  <c r="W213" i="114"/>
  <c r="N229" i="114"/>
  <c r="O37" i="114"/>
  <c r="W234" i="114"/>
  <c r="L12" i="114"/>
  <c r="I154" i="114"/>
  <c r="O214" i="114"/>
  <c r="O221" i="114"/>
  <c r="K170" i="114"/>
  <c r="O235" i="114"/>
  <c r="N237" i="114"/>
  <c r="O45" i="114"/>
  <c r="W244" i="114"/>
  <c r="J156" i="114"/>
  <c r="J171" i="114" s="1"/>
  <c r="N56" i="114"/>
  <c r="O255" i="114"/>
  <c r="O271" i="114"/>
  <c r="J154" i="114"/>
  <c r="N13" i="114"/>
  <c r="N154" i="114" s="1"/>
  <c r="N217" i="114"/>
  <c r="W221" i="114"/>
  <c r="W237" i="114"/>
  <c r="N239" i="114"/>
  <c r="O47" i="114"/>
  <c r="O81" i="114"/>
  <c r="L153" i="114"/>
  <c r="N235" i="114"/>
  <c r="K169" i="114"/>
  <c r="K153" i="114"/>
  <c r="K152" i="114" s="1"/>
  <c r="O210" i="114"/>
  <c r="O217" i="114"/>
  <c r="O243" i="114"/>
  <c r="W252" i="114"/>
  <c r="W260" i="114"/>
  <c r="W268" i="114"/>
  <c r="M274" i="114"/>
  <c r="W217" i="114"/>
  <c r="W228" i="114"/>
  <c r="N247" i="114"/>
  <c r="O55" i="114"/>
  <c r="M154" i="114"/>
  <c r="M12" i="114"/>
  <c r="O14" i="114"/>
  <c r="O21" i="114"/>
  <c r="O35" i="114"/>
  <c r="O40" i="114"/>
  <c r="O59" i="114"/>
  <c r="O67" i="114"/>
  <c r="O75" i="114"/>
  <c r="F205" i="114"/>
  <c r="F204" i="114" s="1"/>
  <c r="F203" i="114" s="1"/>
  <c r="W218" i="114"/>
  <c r="K248" i="114"/>
  <c r="K276" i="114" s="1"/>
  <c r="K283" i="114" s="1"/>
  <c r="N207" i="114"/>
  <c r="W208" i="114"/>
  <c r="N211" i="114"/>
  <c r="W212" i="114"/>
  <c r="N215" i="114"/>
  <c r="W216" i="114"/>
  <c r="N219" i="114"/>
  <c r="W220" i="114"/>
  <c r="N223" i="114"/>
  <c r="W224" i="114"/>
  <c r="W251" i="114"/>
  <c r="N254" i="114"/>
  <c r="W255" i="114"/>
  <c r="N258" i="114"/>
  <c r="W259" i="114"/>
  <c r="N262" i="114"/>
  <c r="W263" i="114"/>
  <c r="N270" i="114"/>
  <c r="W271" i="114"/>
  <c r="M80" i="114"/>
  <c r="I165" i="114"/>
  <c r="O165" i="114" s="1"/>
  <c r="N230" i="114"/>
  <c r="W231" i="114"/>
  <c r="N246" i="114"/>
  <c r="W247" i="114"/>
  <c r="O254" i="114"/>
  <c r="O270" i="114"/>
  <c r="N210" i="114"/>
  <c r="W211" i="114"/>
  <c r="N214" i="114"/>
  <c r="O230" i="114"/>
  <c r="O234" i="114"/>
  <c r="O246" i="114"/>
  <c r="N249" i="114"/>
  <c r="W250" i="114"/>
  <c r="N253" i="114"/>
  <c r="L205" i="114"/>
  <c r="O249" i="114"/>
  <c r="O253" i="114"/>
  <c r="O257" i="114"/>
  <c r="O265" i="114"/>
  <c r="P157" i="114"/>
  <c r="P191" i="114" s="1"/>
  <c r="N221" i="114"/>
  <c r="O49" i="114"/>
  <c r="O53" i="114"/>
  <c r="N256" i="114"/>
  <c r="W257" i="114"/>
  <c r="N260" i="114"/>
  <c r="W261" i="114"/>
  <c r="L159" i="114"/>
  <c r="L157" i="114" s="1"/>
  <c r="N240" i="114"/>
  <c r="O256" i="114"/>
  <c r="O260" i="114"/>
  <c r="O264" i="114"/>
  <c r="K205" i="114"/>
  <c r="P190" i="114"/>
  <c r="P171" i="114"/>
  <c r="J205" i="114"/>
  <c r="H248" i="114"/>
  <c r="H276" i="114" s="1"/>
  <c r="H227" i="114"/>
  <c r="H275" i="114" s="1"/>
  <c r="L227" i="114"/>
  <c r="L275" i="114" s="1"/>
  <c r="L282" i="114" s="1"/>
  <c r="L248" i="114"/>
  <c r="L276" i="114" s="1"/>
  <c r="L283" i="114" s="1"/>
  <c r="K227" i="114"/>
  <c r="K275" i="114" s="1"/>
  <c r="K282" i="114" s="1"/>
  <c r="M248" i="114"/>
  <c r="M276" i="114" s="1"/>
  <c r="M283" i="114" s="1"/>
  <c r="P248" i="114"/>
  <c r="P276" i="114" s="1"/>
  <c r="P283" i="114" s="1"/>
  <c r="T124" i="113"/>
  <c r="Q124" i="113"/>
  <c r="T103" i="113"/>
  <c r="T81" i="113"/>
  <c r="Q81" i="113"/>
  <c r="Q103" i="113"/>
  <c r="P204" i="112" l="1"/>
  <c r="P203" i="112" s="1"/>
  <c r="P274" i="112"/>
  <c r="P277" i="112" s="1"/>
  <c r="P278" i="112" s="1"/>
  <c r="AG167" i="114"/>
  <c r="AG172" i="114" s="1"/>
  <c r="AG282" i="114"/>
  <c r="AG161" i="114"/>
  <c r="AG170" i="114"/>
  <c r="AG274" i="114"/>
  <c r="AG277" i="114" s="1"/>
  <c r="AG204" i="114"/>
  <c r="AG203" i="114" s="1"/>
  <c r="AG169" i="114"/>
  <c r="AG171" i="114"/>
  <c r="AE153" i="114"/>
  <c r="AE164" i="114"/>
  <c r="AE167" i="114" s="1"/>
  <c r="AE188" i="114"/>
  <c r="AD153" i="114"/>
  <c r="AD164" i="114"/>
  <c r="AD167" i="114" s="1"/>
  <c r="AD188" i="114"/>
  <c r="AC153" i="114"/>
  <c r="AC164" i="114"/>
  <c r="AC167" i="114" s="1"/>
  <c r="AC188" i="114"/>
  <c r="AB187" i="114"/>
  <c r="AB152" i="114"/>
  <c r="AA152" i="114"/>
  <c r="Z169" i="114"/>
  <c r="Z188" i="114"/>
  <c r="Z153" i="114"/>
  <c r="Z281" i="114"/>
  <c r="Z277" i="114"/>
  <c r="AF172" i="114"/>
  <c r="AF161" i="114"/>
  <c r="O124" i="114"/>
  <c r="J11" i="114"/>
  <c r="I171" i="114"/>
  <c r="O103" i="114"/>
  <c r="O159" i="114" s="1"/>
  <c r="T176" i="114"/>
  <c r="Q187" i="114"/>
  <c r="U167" i="114"/>
  <c r="N157" i="114"/>
  <c r="U11" i="114"/>
  <c r="U187" i="114"/>
  <c r="U175" i="114"/>
  <c r="T11" i="114"/>
  <c r="T187" i="114"/>
  <c r="T175" i="114"/>
  <c r="T167" i="114"/>
  <c r="S176" i="114"/>
  <c r="S11" i="114"/>
  <c r="W11" i="114" s="1"/>
  <c r="S187" i="114"/>
  <c r="S175" i="114"/>
  <c r="S167" i="114"/>
  <c r="R188" i="114"/>
  <c r="R164" i="114"/>
  <c r="R167" i="114" s="1"/>
  <c r="R153" i="114"/>
  <c r="Q161" i="114"/>
  <c r="Q195" i="114" s="1"/>
  <c r="H167" i="114"/>
  <c r="H168" i="114" s="1"/>
  <c r="P204" i="114"/>
  <c r="P203" i="114" s="1"/>
  <c r="W248" i="114"/>
  <c r="W276" i="114" s="1"/>
  <c r="W283" i="114" s="1"/>
  <c r="N80" i="114"/>
  <c r="O80" i="114" s="1"/>
  <c r="W205" i="114"/>
  <c r="W274" i="114" s="1"/>
  <c r="L11" i="114"/>
  <c r="P274" i="114"/>
  <c r="P281" i="114" s="1"/>
  <c r="N170" i="114"/>
  <c r="H204" i="114"/>
  <c r="H203" i="114" s="1"/>
  <c r="N205" i="114"/>
  <c r="N274" i="114" s="1"/>
  <c r="N12" i="114"/>
  <c r="O12" i="114" s="1"/>
  <c r="N227" i="114"/>
  <c r="N275" i="114" s="1"/>
  <c r="N282" i="114" s="1"/>
  <c r="M171" i="114"/>
  <c r="O13" i="114"/>
  <c r="O154" i="114" s="1"/>
  <c r="O155" i="114"/>
  <c r="M11" i="114"/>
  <c r="N11" i="114" s="1"/>
  <c r="O11" i="114" s="1"/>
  <c r="W227" i="114"/>
  <c r="W275" i="114" s="1"/>
  <c r="W282" i="114" s="1"/>
  <c r="O158" i="114"/>
  <c r="O56" i="114"/>
  <c r="N156" i="114"/>
  <c r="N171" i="114" s="1"/>
  <c r="H277" i="114"/>
  <c r="O209" i="114"/>
  <c r="P187" i="114"/>
  <c r="P152" i="114"/>
  <c r="O245" i="114"/>
  <c r="L274" i="114"/>
  <c r="L204" i="114"/>
  <c r="L203" i="114" s="1"/>
  <c r="O267" i="114"/>
  <c r="M169" i="114"/>
  <c r="M153" i="114"/>
  <c r="M152" i="114" s="1"/>
  <c r="L170" i="114"/>
  <c r="O224" i="114"/>
  <c r="M277" i="114"/>
  <c r="M281" i="114"/>
  <c r="N169" i="114"/>
  <c r="I170" i="114"/>
  <c r="O232" i="114"/>
  <c r="J274" i="114"/>
  <c r="J204" i="114"/>
  <c r="J203" i="114" s="1"/>
  <c r="O241" i="114"/>
  <c r="J153" i="114"/>
  <c r="J152" i="114" s="1"/>
  <c r="J169" i="114"/>
  <c r="O229" i="114"/>
  <c r="O233" i="114"/>
  <c r="N248" i="114"/>
  <c r="N276" i="114" s="1"/>
  <c r="N283" i="114" s="1"/>
  <c r="O239" i="114"/>
  <c r="O237" i="114"/>
  <c r="I274" i="114"/>
  <c r="I277" i="114" s="1"/>
  <c r="I204" i="114"/>
  <c r="I203" i="114" s="1"/>
  <c r="O206" i="114"/>
  <c r="O160" i="114"/>
  <c r="O251" i="114"/>
  <c r="O247" i="114"/>
  <c r="L152" i="114"/>
  <c r="O213" i="114"/>
  <c r="K161" i="114"/>
  <c r="K172" i="114"/>
  <c r="O231" i="114"/>
  <c r="K274" i="114"/>
  <c r="K204" i="114"/>
  <c r="K203" i="114" s="1"/>
  <c r="O259" i="114"/>
  <c r="M204" i="114"/>
  <c r="M203" i="114" s="1"/>
  <c r="I153" i="114"/>
  <c r="I152" i="114" s="1"/>
  <c r="I164" i="114"/>
  <c r="I169" i="114" s="1"/>
  <c r="O212" i="114"/>
  <c r="X161" i="106"/>
  <c r="S161" i="106"/>
  <c r="I161" i="106"/>
  <c r="H161" i="106"/>
  <c r="Y160" i="106"/>
  <c r="X160" i="106"/>
  <c r="U160" i="106"/>
  <c r="U157" i="106" s="1"/>
  <c r="S160" i="106"/>
  <c r="P160" i="106"/>
  <c r="O160" i="106"/>
  <c r="N160" i="106"/>
  <c r="M160" i="106"/>
  <c r="L160" i="106"/>
  <c r="K160" i="106"/>
  <c r="J160" i="106"/>
  <c r="I160" i="106"/>
  <c r="H160" i="106"/>
  <c r="F160" i="106"/>
  <c r="E160" i="106"/>
  <c r="D160" i="106"/>
  <c r="C160" i="106"/>
  <c r="B160" i="106"/>
  <c r="X159" i="106"/>
  <c r="U159" i="106"/>
  <c r="S159" i="106"/>
  <c r="P159" i="106"/>
  <c r="O159" i="106"/>
  <c r="N159" i="106"/>
  <c r="M159" i="106"/>
  <c r="L159" i="106"/>
  <c r="K159" i="106"/>
  <c r="J159" i="106"/>
  <c r="I159" i="106"/>
  <c r="H159" i="106"/>
  <c r="F159" i="106"/>
  <c r="E159" i="106"/>
  <c r="D159" i="106"/>
  <c r="C159" i="106"/>
  <c r="B159" i="106"/>
  <c r="Y158" i="106"/>
  <c r="X158" i="106"/>
  <c r="U158" i="106"/>
  <c r="S158" i="106"/>
  <c r="P158" i="106"/>
  <c r="O158" i="106"/>
  <c r="N158" i="106"/>
  <c r="M158" i="106"/>
  <c r="L158" i="106"/>
  <c r="K158" i="106"/>
  <c r="J158" i="106"/>
  <c r="I158" i="106"/>
  <c r="H158" i="106"/>
  <c r="F158" i="106"/>
  <c r="E158" i="106"/>
  <c r="D158" i="106"/>
  <c r="C158" i="106"/>
  <c r="B158" i="106"/>
  <c r="X157" i="106"/>
  <c r="S157" i="106"/>
  <c r="O157" i="106"/>
  <c r="N157" i="106"/>
  <c r="M157" i="106"/>
  <c r="L157" i="106"/>
  <c r="K157" i="106"/>
  <c r="J157" i="106"/>
  <c r="I157" i="106"/>
  <c r="H157" i="106"/>
  <c r="F157" i="106"/>
  <c r="E157" i="106"/>
  <c r="D157" i="106"/>
  <c r="B157" i="106"/>
  <c r="X156" i="106"/>
  <c r="U156" i="106"/>
  <c r="S156" i="106"/>
  <c r="P156" i="106"/>
  <c r="M156" i="106"/>
  <c r="K156" i="106"/>
  <c r="I156" i="106"/>
  <c r="H156" i="106"/>
  <c r="F156" i="106"/>
  <c r="E156" i="106"/>
  <c r="D156" i="106"/>
  <c r="C156" i="106"/>
  <c r="B156" i="106"/>
  <c r="X155" i="106"/>
  <c r="U155" i="106"/>
  <c r="S155" i="106"/>
  <c r="P155" i="106"/>
  <c r="M155" i="106"/>
  <c r="I155" i="106"/>
  <c r="H155" i="106"/>
  <c r="F155" i="106"/>
  <c r="E155" i="106"/>
  <c r="D155" i="106"/>
  <c r="C155" i="106"/>
  <c r="B155" i="106"/>
  <c r="X154" i="106"/>
  <c r="U154" i="106"/>
  <c r="S154" i="106"/>
  <c r="P154" i="106"/>
  <c r="I154" i="106"/>
  <c r="H154" i="106"/>
  <c r="F154" i="106"/>
  <c r="E154" i="106"/>
  <c r="D154" i="106"/>
  <c r="C154" i="106"/>
  <c r="B154" i="106"/>
  <c r="X153" i="106"/>
  <c r="S153" i="106"/>
  <c r="I153" i="106"/>
  <c r="H153" i="106"/>
  <c r="F153" i="106"/>
  <c r="E153" i="106"/>
  <c r="D153" i="106"/>
  <c r="B153" i="106"/>
  <c r="X152" i="106"/>
  <c r="S152" i="106"/>
  <c r="I152" i="106"/>
  <c r="H152" i="106"/>
  <c r="F152" i="106"/>
  <c r="E152" i="106"/>
  <c r="D152" i="106"/>
  <c r="B152" i="106"/>
  <c r="AA147" i="106"/>
  <c r="O147" i="106"/>
  <c r="N147" i="106"/>
  <c r="AA146" i="106"/>
  <c r="O146" i="106"/>
  <c r="N146" i="106"/>
  <c r="AA145" i="106"/>
  <c r="O145" i="106"/>
  <c r="N145" i="106"/>
  <c r="AA144" i="106"/>
  <c r="O144" i="106"/>
  <c r="N144" i="106"/>
  <c r="AA143" i="106"/>
  <c r="O143" i="106"/>
  <c r="N143" i="106"/>
  <c r="AA142" i="106"/>
  <c r="O142" i="106"/>
  <c r="N142" i="106"/>
  <c r="AA141" i="106"/>
  <c r="O141" i="106"/>
  <c r="N141" i="106"/>
  <c r="AA140" i="106"/>
  <c r="O140" i="106"/>
  <c r="N140" i="106"/>
  <c r="AA139" i="106"/>
  <c r="O139" i="106"/>
  <c r="N139" i="106"/>
  <c r="AA138" i="106"/>
  <c r="O138" i="106"/>
  <c r="N138" i="106"/>
  <c r="AA137" i="106"/>
  <c r="O137" i="106"/>
  <c r="N137" i="106"/>
  <c r="AA136" i="106"/>
  <c r="O136" i="106"/>
  <c r="N136" i="106"/>
  <c r="AA135" i="106"/>
  <c r="O135" i="106"/>
  <c r="N135" i="106"/>
  <c r="AA134" i="106"/>
  <c r="O134" i="106"/>
  <c r="N134" i="106"/>
  <c r="AA133" i="106"/>
  <c r="O133" i="106"/>
  <c r="N133" i="106"/>
  <c r="AA132" i="106"/>
  <c r="O132" i="106"/>
  <c r="N132" i="106"/>
  <c r="AA131" i="106"/>
  <c r="O131" i="106"/>
  <c r="N131" i="106"/>
  <c r="AA130" i="106"/>
  <c r="O130" i="106"/>
  <c r="N130" i="106"/>
  <c r="AA129" i="106"/>
  <c r="O129" i="106"/>
  <c r="N129" i="106"/>
  <c r="AA128" i="106"/>
  <c r="O128" i="106"/>
  <c r="N128" i="106"/>
  <c r="AA127" i="106"/>
  <c r="O127" i="106"/>
  <c r="N127" i="106"/>
  <c r="AA126" i="106"/>
  <c r="O126" i="106"/>
  <c r="N126" i="106"/>
  <c r="AA125" i="106"/>
  <c r="O125" i="106"/>
  <c r="N125" i="106"/>
  <c r="AA124" i="106"/>
  <c r="X124" i="106"/>
  <c r="T160" i="106"/>
  <c r="S124" i="106"/>
  <c r="O124" i="106"/>
  <c r="N124" i="106"/>
  <c r="M124" i="106"/>
  <c r="L124" i="106"/>
  <c r="K124" i="106"/>
  <c r="J124" i="106"/>
  <c r="I124" i="106"/>
  <c r="AA123" i="106"/>
  <c r="O123" i="106"/>
  <c r="N123" i="106"/>
  <c r="AA122" i="106"/>
  <c r="O122" i="106"/>
  <c r="N122" i="106"/>
  <c r="AA121" i="106"/>
  <c r="O121" i="106"/>
  <c r="N121" i="106"/>
  <c r="AA120" i="106"/>
  <c r="O120" i="106"/>
  <c r="N120" i="106"/>
  <c r="AA119" i="106"/>
  <c r="O119" i="106"/>
  <c r="N119" i="106"/>
  <c r="AA118" i="106"/>
  <c r="O118" i="106"/>
  <c r="N118" i="106"/>
  <c r="AA117" i="106"/>
  <c r="O117" i="106"/>
  <c r="N117" i="106"/>
  <c r="AA116" i="106"/>
  <c r="O116" i="106"/>
  <c r="N116" i="106"/>
  <c r="AA115" i="106"/>
  <c r="O115" i="106"/>
  <c r="N115" i="106"/>
  <c r="AA114" i="106"/>
  <c r="O114" i="106"/>
  <c r="N114" i="106"/>
  <c r="AA113" i="106"/>
  <c r="O113" i="106"/>
  <c r="N113" i="106"/>
  <c r="AA112" i="106"/>
  <c r="O112" i="106"/>
  <c r="N112" i="106"/>
  <c r="AA111" i="106"/>
  <c r="O111" i="106"/>
  <c r="N111" i="106"/>
  <c r="AA110" i="106"/>
  <c r="O110" i="106"/>
  <c r="N110" i="106"/>
  <c r="AA109" i="106"/>
  <c r="O109" i="106"/>
  <c r="N109" i="106"/>
  <c r="AA108" i="106"/>
  <c r="O108" i="106"/>
  <c r="N108" i="106"/>
  <c r="AA107" i="106"/>
  <c r="O107" i="106"/>
  <c r="N107" i="106"/>
  <c r="AA106" i="106"/>
  <c r="O106" i="106"/>
  <c r="N106" i="106"/>
  <c r="AA105" i="106"/>
  <c r="O105" i="106"/>
  <c r="N105" i="106"/>
  <c r="AA104" i="106"/>
  <c r="O104" i="106"/>
  <c r="N104" i="106"/>
  <c r="AA103" i="106"/>
  <c r="X103" i="106"/>
  <c r="T159" i="106"/>
  <c r="S103" i="106"/>
  <c r="O103" i="106"/>
  <c r="N103" i="106"/>
  <c r="M103" i="106"/>
  <c r="L103" i="106"/>
  <c r="K103" i="106"/>
  <c r="J103" i="106"/>
  <c r="I103" i="106"/>
  <c r="AA102" i="106"/>
  <c r="O102" i="106"/>
  <c r="N102" i="106"/>
  <c r="AA101" i="106"/>
  <c r="O101" i="106"/>
  <c r="N101" i="106"/>
  <c r="AA100" i="106"/>
  <c r="O100" i="106"/>
  <c r="N100" i="106"/>
  <c r="AA99" i="106"/>
  <c r="O99" i="106"/>
  <c r="N99" i="106"/>
  <c r="AA98" i="106"/>
  <c r="O98" i="106"/>
  <c r="N98" i="106"/>
  <c r="AA97" i="106"/>
  <c r="O97" i="106"/>
  <c r="N97" i="106"/>
  <c r="AA96" i="106"/>
  <c r="O96" i="106"/>
  <c r="N96" i="106"/>
  <c r="AA95" i="106"/>
  <c r="O95" i="106"/>
  <c r="N95" i="106"/>
  <c r="AA94" i="106"/>
  <c r="O94" i="106"/>
  <c r="N94" i="106"/>
  <c r="AA93" i="106"/>
  <c r="O93" i="106"/>
  <c r="N93" i="106"/>
  <c r="AA92" i="106"/>
  <c r="O92" i="106"/>
  <c r="N92" i="106"/>
  <c r="AA91" i="106"/>
  <c r="O91" i="106"/>
  <c r="N91" i="106"/>
  <c r="AA90" i="106"/>
  <c r="O90" i="106"/>
  <c r="N90" i="106"/>
  <c r="AA89" i="106"/>
  <c r="O89" i="106"/>
  <c r="N89" i="106"/>
  <c r="AA88" i="106"/>
  <c r="O88" i="106"/>
  <c r="N88" i="106"/>
  <c r="AA87" i="106"/>
  <c r="O87" i="106"/>
  <c r="N87" i="106"/>
  <c r="AA86" i="106"/>
  <c r="O86" i="106"/>
  <c r="N86" i="106"/>
  <c r="AA85" i="106"/>
  <c r="O85" i="106"/>
  <c r="N85" i="106"/>
  <c r="AA84" i="106"/>
  <c r="O84" i="106"/>
  <c r="N84" i="106"/>
  <c r="AA83" i="106"/>
  <c r="O83" i="106"/>
  <c r="N83" i="106"/>
  <c r="AA82" i="106"/>
  <c r="O82" i="106"/>
  <c r="N82" i="106"/>
  <c r="AA81" i="106"/>
  <c r="X81" i="106"/>
  <c r="T158" i="106"/>
  <c r="S81" i="106"/>
  <c r="O81" i="106"/>
  <c r="N81" i="106"/>
  <c r="M81" i="106"/>
  <c r="L81" i="106"/>
  <c r="K81" i="106"/>
  <c r="J81" i="106"/>
  <c r="I81" i="106"/>
  <c r="AA80" i="106"/>
  <c r="X80" i="106"/>
  <c r="S80" i="106"/>
  <c r="O80" i="106"/>
  <c r="N80" i="106"/>
  <c r="M80" i="106"/>
  <c r="L80" i="106"/>
  <c r="K80" i="106"/>
  <c r="J80" i="106"/>
  <c r="I80" i="106"/>
  <c r="AA79" i="106"/>
  <c r="O79" i="106"/>
  <c r="N79" i="106"/>
  <c r="AA78" i="106"/>
  <c r="O78" i="106"/>
  <c r="N78" i="106"/>
  <c r="AA77" i="106"/>
  <c r="N77" i="106"/>
  <c r="O77" i="106" s="1"/>
  <c r="AA76" i="106"/>
  <c r="O76" i="106"/>
  <c r="N76" i="106"/>
  <c r="AA75" i="106"/>
  <c r="N75" i="106"/>
  <c r="O75" i="106" s="1"/>
  <c r="AA74" i="106"/>
  <c r="N74" i="106"/>
  <c r="O74" i="106" s="1"/>
  <c r="AA73" i="106"/>
  <c r="N73" i="106"/>
  <c r="O73" i="106" s="1"/>
  <c r="AA72" i="106"/>
  <c r="O72" i="106"/>
  <c r="N72" i="106"/>
  <c r="AA71" i="106"/>
  <c r="O71" i="106"/>
  <c r="N71" i="106"/>
  <c r="AA70" i="106"/>
  <c r="O70" i="106"/>
  <c r="N70" i="106"/>
  <c r="AA69" i="106"/>
  <c r="N69" i="106"/>
  <c r="O69" i="106" s="1"/>
  <c r="AA68" i="106"/>
  <c r="O68" i="106"/>
  <c r="N68" i="106"/>
  <c r="AA67" i="106"/>
  <c r="N67" i="106"/>
  <c r="O67" i="106" s="1"/>
  <c r="AA66" i="106"/>
  <c r="N66" i="106"/>
  <c r="O66" i="106" s="1"/>
  <c r="AA65" i="106"/>
  <c r="N65" i="106"/>
  <c r="O65" i="106" s="1"/>
  <c r="AA64" i="106"/>
  <c r="O64" i="106"/>
  <c r="N64" i="106"/>
  <c r="AA63" i="106"/>
  <c r="O63" i="106"/>
  <c r="N63" i="106"/>
  <c r="AA62" i="106"/>
  <c r="O62" i="106"/>
  <c r="N62" i="106"/>
  <c r="AA61" i="106"/>
  <c r="N61" i="106"/>
  <c r="O61" i="106" s="1"/>
  <c r="AA60" i="106"/>
  <c r="O60" i="106"/>
  <c r="N60" i="106"/>
  <c r="AA59" i="106"/>
  <c r="N59" i="106"/>
  <c r="O59" i="106" s="1"/>
  <c r="AA58" i="106"/>
  <c r="N58" i="106"/>
  <c r="O58" i="106" s="1"/>
  <c r="AA57" i="106"/>
  <c r="N57" i="106"/>
  <c r="O57" i="106" s="1"/>
  <c r="AA56" i="106"/>
  <c r="X56" i="106"/>
  <c r="T156" i="106"/>
  <c r="S56" i="106"/>
  <c r="M56" i="106"/>
  <c r="L56" i="106"/>
  <c r="L156" i="106" s="1"/>
  <c r="K56" i="106"/>
  <c r="J56" i="106"/>
  <c r="N56" i="106" s="1"/>
  <c r="I56" i="106"/>
  <c r="AA55" i="106"/>
  <c r="O55" i="106"/>
  <c r="N55" i="106"/>
  <c r="AA54" i="106"/>
  <c r="O54" i="106"/>
  <c r="N54" i="106"/>
  <c r="AA53" i="106"/>
  <c r="O53" i="106"/>
  <c r="N53" i="106"/>
  <c r="AA52" i="106"/>
  <c r="N52" i="106"/>
  <c r="O52" i="106" s="1"/>
  <c r="AA51" i="106"/>
  <c r="N51" i="106"/>
  <c r="O51" i="106" s="1"/>
  <c r="N50" i="106"/>
  <c r="O50" i="106" s="1"/>
  <c r="AA49" i="106"/>
  <c r="N49" i="106"/>
  <c r="O49" i="106" s="1"/>
  <c r="AA48" i="106"/>
  <c r="N48" i="106"/>
  <c r="O48" i="106" s="1"/>
  <c r="AA47" i="106"/>
  <c r="O47" i="106"/>
  <c r="N47" i="106"/>
  <c r="AA46" i="106"/>
  <c r="O46" i="106"/>
  <c r="N46" i="106"/>
  <c r="AA45" i="106"/>
  <c r="O45" i="106"/>
  <c r="N45" i="106"/>
  <c r="AA44" i="106"/>
  <c r="N44" i="106"/>
  <c r="O44" i="106" s="1"/>
  <c r="AA43" i="106"/>
  <c r="N43" i="106"/>
  <c r="O43" i="106" s="1"/>
  <c r="AA42" i="106"/>
  <c r="N42" i="106"/>
  <c r="O42" i="106" s="1"/>
  <c r="AA41" i="106"/>
  <c r="N41" i="106"/>
  <c r="O41" i="106" s="1"/>
  <c r="AA40" i="106"/>
  <c r="N40" i="106"/>
  <c r="O40" i="106" s="1"/>
  <c r="AA39" i="106"/>
  <c r="O39" i="106"/>
  <c r="N39" i="106"/>
  <c r="AA38" i="106"/>
  <c r="O38" i="106"/>
  <c r="N38" i="106"/>
  <c r="AA37" i="106"/>
  <c r="O37" i="106"/>
  <c r="N37" i="106"/>
  <c r="AA36" i="106"/>
  <c r="N36" i="106"/>
  <c r="O36" i="106" s="1"/>
  <c r="X35" i="106"/>
  <c r="S35" i="106"/>
  <c r="M35" i="106"/>
  <c r="L35" i="106"/>
  <c r="L155" i="106" s="1"/>
  <c r="K35" i="106"/>
  <c r="J35" i="106"/>
  <c r="J155" i="106" s="1"/>
  <c r="I35" i="106"/>
  <c r="AA34" i="106"/>
  <c r="N34" i="106"/>
  <c r="O34" i="106" s="1"/>
  <c r="N33" i="106"/>
  <c r="O33" i="106" s="1"/>
  <c r="AA32" i="106"/>
  <c r="N32" i="106"/>
  <c r="O32" i="106" s="1"/>
  <c r="AA31" i="106"/>
  <c r="N31" i="106"/>
  <c r="O31" i="106" s="1"/>
  <c r="AA30" i="106"/>
  <c r="O30" i="106"/>
  <c r="N30" i="106"/>
  <c r="AA29" i="106"/>
  <c r="O29" i="106"/>
  <c r="N29" i="106"/>
  <c r="AA28" i="106"/>
  <c r="O28" i="106"/>
  <c r="N28" i="106"/>
  <c r="AA27" i="106"/>
  <c r="O27" i="106"/>
  <c r="N27" i="106"/>
  <c r="AA26" i="106"/>
  <c r="N26" i="106"/>
  <c r="O26" i="106" s="1"/>
  <c r="AA25" i="106"/>
  <c r="N25" i="106"/>
  <c r="O25" i="106" s="1"/>
  <c r="AA24" i="106"/>
  <c r="N24" i="106"/>
  <c r="O24" i="106" s="1"/>
  <c r="AA23" i="106"/>
  <c r="N23" i="106"/>
  <c r="O23" i="106" s="1"/>
  <c r="AA22" i="106"/>
  <c r="O22" i="106"/>
  <c r="N22" i="106"/>
  <c r="AA21" i="106"/>
  <c r="O21" i="106"/>
  <c r="N21" i="106"/>
  <c r="AA20" i="106"/>
  <c r="O20" i="106"/>
  <c r="N20" i="106"/>
  <c r="AA19" i="106"/>
  <c r="O19" i="106"/>
  <c r="N19" i="106"/>
  <c r="AA18" i="106"/>
  <c r="N18" i="106"/>
  <c r="O18" i="106" s="1"/>
  <c r="AA17" i="106"/>
  <c r="N17" i="106"/>
  <c r="O17" i="106" s="1"/>
  <c r="AA16" i="106"/>
  <c r="N16" i="106"/>
  <c r="O16" i="106" s="1"/>
  <c r="AA15" i="106"/>
  <c r="N15" i="106"/>
  <c r="O15" i="106" s="1"/>
  <c r="AA14" i="106"/>
  <c r="O14" i="106"/>
  <c r="N14" i="106"/>
  <c r="X13" i="106"/>
  <c r="S13" i="106"/>
  <c r="M13" i="106"/>
  <c r="M154" i="106" s="1"/>
  <c r="M153" i="106" s="1"/>
  <c r="M152" i="106" s="1"/>
  <c r="L13" i="106"/>
  <c r="K13" i="106"/>
  <c r="K154" i="106" s="1"/>
  <c r="J13" i="106"/>
  <c r="I13" i="106"/>
  <c r="X12" i="106"/>
  <c r="S12" i="106"/>
  <c r="M12" i="106"/>
  <c r="M11" i="106" s="1"/>
  <c r="I12" i="106"/>
  <c r="I11" i="106"/>
  <c r="T194" i="112"/>
  <c r="Q194" i="112"/>
  <c r="T193" i="112"/>
  <c r="Q193" i="112"/>
  <c r="T192" i="112"/>
  <c r="Q192" i="112"/>
  <c r="T191" i="112"/>
  <c r="Q191" i="112"/>
  <c r="T181" i="112"/>
  <c r="Q181" i="112"/>
  <c r="T177" i="112"/>
  <c r="Q177" i="112"/>
  <c r="Q176" i="112"/>
  <c r="J172" i="112"/>
  <c r="I172" i="112"/>
  <c r="N171" i="112"/>
  <c r="M171" i="112"/>
  <c r="L171" i="112"/>
  <c r="K171" i="112"/>
  <c r="J171" i="112"/>
  <c r="I171" i="112"/>
  <c r="N170" i="112"/>
  <c r="M170" i="112"/>
  <c r="L170" i="112"/>
  <c r="K170" i="112"/>
  <c r="J170" i="112"/>
  <c r="I170" i="112"/>
  <c r="M169" i="112"/>
  <c r="L169" i="112"/>
  <c r="J169" i="112"/>
  <c r="I169" i="112"/>
  <c r="H168" i="112"/>
  <c r="S167" i="112"/>
  <c r="N167" i="112"/>
  <c r="M167" i="112"/>
  <c r="M284" i="112" s="1"/>
  <c r="L167" i="112"/>
  <c r="L284" i="112" s="1"/>
  <c r="K167" i="112"/>
  <c r="K284" i="112" s="1"/>
  <c r="J167" i="112"/>
  <c r="I167" i="112"/>
  <c r="H167" i="112"/>
  <c r="S166" i="112"/>
  <c r="P166" i="112"/>
  <c r="O166" i="112"/>
  <c r="O283" i="112" s="1"/>
  <c r="I166" i="112"/>
  <c r="H166" i="112"/>
  <c r="S165" i="112"/>
  <c r="P165" i="112"/>
  <c r="O165" i="112"/>
  <c r="O282" i="112" s="1"/>
  <c r="I165" i="112"/>
  <c r="H165" i="112"/>
  <c r="S164" i="112"/>
  <c r="O164" i="112"/>
  <c r="I164" i="112"/>
  <c r="H164" i="112"/>
  <c r="M161" i="112"/>
  <c r="L161" i="112"/>
  <c r="J161" i="112"/>
  <c r="I161" i="112"/>
  <c r="H161" i="112"/>
  <c r="T160" i="112"/>
  <c r="S160" i="112"/>
  <c r="S157" i="112" s="1"/>
  <c r="Q160" i="112"/>
  <c r="P160" i="112"/>
  <c r="O160" i="112"/>
  <c r="N160" i="112"/>
  <c r="M160" i="112"/>
  <c r="L160" i="112"/>
  <c r="K160" i="112"/>
  <c r="J160" i="112"/>
  <c r="I160" i="112"/>
  <c r="H160" i="112"/>
  <c r="F160" i="112"/>
  <c r="E160" i="112"/>
  <c r="D160" i="112"/>
  <c r="C160" i="112"/>
  <c r="B160" i="112"/>
  <c r="T159" i="112"/>
  <c r="S159" i="112"/>
  <c r="Q159" i="112"/>
  <c r="P159" i="112"/>
  <c r="P157" i="112" s="1"/>
  <c r="O159" i="112"/>
  <c r="N159" i="112"/>
  <c r="M159" i="112"/>
  <c r="L159" i="112"/>
  <c r="K159" i="112"/>
  <c r="J159" i="112"/>
  <c r="I159" i="112"/>
  <c r="H159" i="112"/>
  <c r="F159" i="112"/>
  <c r="E159" i="112"/>
  <c r="D159" i="112"/>
  <c r="C159" i="112"/>
  <c r="B159" i="112"/>
  <c r="T158" i="112"/>
  <c r="S158" i="112"/>
  <c r="Q158" i="112"/>
  <c r="P158" i="112"/>
  <c r="O158" i="112"/>
  <c r="N158" i="112"/>
  <c r="M158" i="112"/>
  <c r="L158" i="112"/>
  <c r="K158" i="112"/>
  <c r="J158" i="112"/>
  <c r="I158" i="112"/>
  <c r="H158" i="112"/>
  <c r="F158" i="112"/>
  <c r="E158" i="112"/>
  <c r="D158" i="112"/>
  <c r="C158" i="112"/>
  <c r="B158" i="112"/>
  <c r="T157" i="112"/>
  <c r="Q157" i="112"/>
  <c r="O157" i="112"/>
  <c r="N157" i="112"/>
  <c r="M157" i="112"/>
  <c r="L157" i="112"/>
  <c r="K157" i="112"/>
  <c r="J157" i="112"/>
  <c r="I157" i="112"/>
  <c r="H157" i="112"/>
  <c r="F157" i="112"/>
  <c r="E157" i="112"/>
  <c r="B157" i="112"/>
  <c r="S156" i="112"/>
  <c r="S171" i="112" s="1"/>
  <c r="P156" i="112"/>
  <c r="P171" i="112" s="1"/>
  <c r="O156" i="112"/>
  <c r="N156" i="112"/>
  <c r="M156" i="112"/>
  <c r="L156" i="112"/>
  <c r="K156" i="112"/>
  <c r="J156" i="112"/>
  <c r="I156" i="112"/>
  <c r="H156" i="112"/>
  <c r="F156" i="112"/>
  <c r="E156" i="112"/>
  <c r="D156" i="112"/>
  <c r="C156" i="112"/>
  <c r="B156" i="112"/>
  <c r="S155" i="112"/>
  <c r="S170" i="112" s="1"/>
  <c r="P155" i="112"/>
  <c r="O155" i="112"/>
  <c r="N155" i="112"/>
  <c r="M155" i="112"/>
  <c r="L155" i="112"/>
  <c r="K155" i="112"/>
  <c r="J155" i="112"/>
  <c r="I155" i="112"/>
  <c r="H155" i="112"/>
  <c r="F155" i="112"/>
  <c r="E155" i="112"/>
  <c r="D155" i="112"/>
  <c r="C155" i="112"/>
  <c r="B155" i="112"/>
  <c r="S154" i="112"/>
  <c r="S169" i="112" s="1"/>
  <c r="M154" i="112"/>
  <c r="L154" i="112"/>
  <c r="J154" i="112"/>
  <c r="I154" i="112"/>
  <c r="H154" i="112"/>
  <c r="F154" i="112"/>
  <c r="E154" i="112"/>
  <c r="D154" i="112"/>
  <c r="C154" i="112"/>
  <c r="B154" i="112"/>
  <c r="M153" i="112"/>
  <c r="L153" i="112"/>
  <c r="J153" i="112"/>
  <c r="I153" i="112"/>
  <c r="H153" i="112"/>
  <c r="F153" i="112"/>
  <c r="E153" i="112"/>
  <c r="B153" i="112"/>
  <c r="M152" i="112"/>
  <c r="L152" i="112"/>
  <c r="J152" i="112"/>
  <c r="I152" i="112"/>
  <c r="H152" i="112"/>
  <c r="F152" i="112"/>
  <c r="E152" i="112"/>
  <c r="B152" i="112"/>
  <c r="W151" i="112"/>
  <c r="V151" i="112"/>
  <c r="G151" i="112"/>
  <c r="F151" i="112"/>
  <c r="E151" i="112"/>
  <c r="D151" i="112"/>
  <c r="C151" i="112"/>
  <c r="B151" i="112"/>
  <c r="Z147" i="112"/>
  <c r="W147" i="112"/>
  <c r="U147" i="112"/>
  <c r="R147" i="112"/>
  <c r="V147" i="112" s="1"/>
  <c r="O147" i="112"/>
  <c r="N147" i="112"/>
  <c r="Z146" i="112"/>
  <c r="U146" i="112"/>
  <c r="Y146" i="112" s="1"/>
  <c r="R146" i="112"/>
  <c r="X146" i="112" s="1"/>
  <c r="O146" i="112"/>
  <c r="N146" i="112"/>
  <c r="Z145" i="112"/>
  <c r="U145" i="112"/>
  <c r="R145" i="112"/>
  <c r="Y145" i="112" s="1"/>
  <c r="O145" i="112"/>
  <c r="N145" i="112"/>
  <c r="Z144" i="112"/>
  <c r="Y144" i="112"/>
  <c r="X144" i="112"/>
  <c r="U144" i="112"/>
  <c r="R144" i="112"/>
  <c r="V144" i="112" s="1"/>
  <c r="O144" i="112"/>
  <c r="N144" i="112"/>
  <c r="W143" i="112"/>
  <c r="U143" i="112"/>
  <c r="Z143" i="112" s="1"/>
  <c r="R143" i="112"/>
  <c r="O143" i="112"/>
  <c r="N143" i="112"/>
  <c r="U142" i="112"/>
  <c r="Z142" i="112" s="1"/>
  <c r="R142" i="112"/>
  <c r="X142" i="112" s="1"/>
  <c r="O142" i="112"/>
  <c r="N142" i="112"/>
  <c r="U141" i="112"/>
  <c r="Z141" i="112" s="1"/>
  <c r="R141" i="112"/>
  <c r="O141" i="112"/>
  <c r="N141" i="112"/>
  <c r="W140" i="112"/>
  <c r="U140" i="112"/>
  <c r="Z140" i="112" s="1"/>
  <c r="R140" i="112"/>
  <c r="X140" i="112" s="1"/>
  <c r="O140" i="112"/>
  <c r="N140" i="112"/>
  <c r="W139" i="112"/>
  <c r="U139" i="112"/>
  <c r="Z139" i="112" s="1"/>
  <c r="R139" i="112"/>
  <c r="O139" i="112"/>
  <c r="N139" i="112"/>
  <c r="Z138" i="112"/>
  <c r="U138" i="112"/>
  <c r="R138" i="112"/>
  <c r="X138" i="112" s="1"/>
  <c r="O138" i="112"/>
  <c r="N138" i="112"/>
  <c r="Z137" i="112"/>
  <c r="U137" i="112"/>
  <c r="R137" i="112"/>
  <c r="Y137" i="112" s="1"/>
  <c r="O137" i="112"/>
  <c r="N137" i="112"/>
  <c r="Z136" i="112"/>
  <c r="X136" i="112"/>
  <c r="W136" i="112"/>
  <c r="U136" i="112"/>
  <c r="R136" i="112"/>
  <c r="V136" i="112" s="1"/>
  <c r="O136" i="112"/>
  <c r="N136" i="112"/>
  <c r="Z135" i="112"/>
  <c r="U135" i="112"/>
  <c r="R135" i="112"/>
  <c r="V135" i="112" s="1"/>
  <c r="O135" i="112"/>
  <c r="N135" i="112"/>
  <c r="U134" i="112"/>
  <c r="Z134" i="112" s="1"/>
  <c r="R134" i="112"/>
  <c r="X134" i="112" s="1"/>
  <c r="O134" i="112"/>
  <c r="N134" i="112"/>
  <c r="U133" i="112"/>
  <c r="Z133" i="112" s="1"/>
  <c r="R133" i="112"/>
  <c r="O133" i="112"/>
  <c r="N133" i="112"/>
  <c r="X132" i="112"/>
  <c r="U132" i="112"/>
  <c r="Z132" i="112" s="1"/>
  <c r="R132" i="112"/>
  <c r="W132" i="112" s="1"/>
  <c r="O132" i="112"/>
  <c r="N132" i="112"/>
  <c r="Z131" i="112"/>
  <c r="W131" i="112"/>
  <c r="U131" i="112"/>
  <c r="Y131" i="112" s="1"/>
  <c r="R131" i="112"/>
  <c r="V131" i="112" s="1"/>
  <c r="O131" i="112"/>
  <c r="N131" i="112"/>
  <c r="Z130" i="112"/>
  <c r="Y130" i="112"/>
  <c r="U130" i="112"/>
  <c r="R130" i="112"/>
  <c r="X130" i="112" s="1"/>
  <c r="O130" i="112"/>
  <c r="N130" i="112"/>
  <c r="Z129" i="112"/>
  <c r="U129" i="112"/>
  <c r="R129" i="112"/>
  <c r="Y129" i="112" s="1"/>
  <c r="O129" i="112"/>
  <c r="N129" i="112"/>
  <c r="Z128" i="112"/>
  <c r="X128" i="112"/>
  <c r="U128" i="112"/>
  <c r="Y128" i="112" s="1"/>
  <c r="R128" i="112"/>
  <c r="V128" i="112" s="1"/>
  <c r="O128" i="112"/>
  <c r="N128" i="112"/>
  <c r="Z127" i="112"/>
  <c r="W127" i="112"/>
  <c r="U127" i="112"/>
  <c r="Y127" i="112" s="1"/>
  <c r="R127" i="112"/>
  <c r="O127" i="112"/>
  <c r="N127" i="112"/>
  <c r="Y126" i="112"/>
  <c r="U126" i="112"/>
  <c r="Z126" i="112" s="1"/>
  <c r="R126" i="112"/>
  <c r="X126" i="112" s="1"/>
  <c r="O126" i="112"/>
  <c r="N126" i="112"/>
  <c r="Z125" i="112"/>
  <c r="U125" i="112"/>
  <c r="R125" i="112"/>
  <c r="O125" i="112"/>
  <c r="N125" i="112"/>
  <c r="Z124" i="112"/>
  <c r="Z160" i="112" s="1"/>
  <c r="U124" i="112"/>
  <c r="U160" i="112" s="1"/>
  <c r="T124" i="112"/>
  <c r="R124" i="112"/>
  <c r="R160" i="112" s="1"/>
  <c r="Q124" i="112"/>
  <c r="O124" i="112"/>
  <c r="N124" i="112"/>
  <c r="M124" i="112"/>
  <c r="L124" i="112"/>
  <c r="K124" i="112"/>
  <c r="J124" i="112"/>
  <c r="I124" i="112"/>
  <c r="Y123" i="112"/>
  <c r="U123" i="112"/>
  <c r="Z123" i="112" s="1"/>
  <c r="R123" i="112"/>
  <c r="W123" i="112" s="1"/>
  <c r="O123" i="112"/>
  <c r="N123" i="112"/>
  <c r="U122" i="112"/>
  <c r="Z122" i="112" s="1"/>
  <c r="R122" i="112"/>
  <c r="W122" i="112" s="1"/>
  <c r="O122" i="112"/>
  <c r="N122" i="112"/>
  <c r="W121" i="112"/>
  <c r="U121" i="112"/>
  <c r="Z121" i="112" s="1"/>
  <c r="R121" i="112"/>
  <c r="V121" i="112" s="1"/>
  <c r="O121" i="112"/>
  <c r="N121" i="112"/>
  <c r="Z120" i="112"/>
  <c r="W120" i="112"/>
  <c r="U120" i="112"/>
  <c r="R120" i="112"/>
  <c r="X120" i="112" s="1"/>
  <c r="O120" i="112"/>
  <c r="N120" i="112"/>
  <c r="U119" i="112"/>
  <c r="Z119" i="112" s="1"/>
  <c r="R119" i="112"/>
  <c r="W119" i="112" s="1"/>
  <c r="O119" i="112"/>
  <c r="N119" i="112"/>
  <c r="X118" i="112"/>
  <c r="U118" i="112"/>
  <c r="Z118" i="112" s="1"/>
  <c r="R118" i="112"/>
  <c r="W118" i="112" s="1"/>
  <c r="O118" i="112"/>
  <c r="N118" i="112"/>
  <c r="Y117" i="112"/>
  <c r="W117" i="112"/>
  <c r="V117" i="112"/>
  <c r="U117" i="112"/>
  <c r="Z117" i="112" s="1"/>
  <c r="R117" i="112"/>
  <c r="X117" i="112" s="1"/>
  <c r="O117" i="112"/>
  <c r="N117" i="112"/>
  <c r="Z116" i="112"/>
  <c r="W116" i="112"/>
  <c r="U116" i="112"/>
  <c r="Y116" i="112" s="1"/>
  <c r="R116" i="112"/>
  <c r="X116" i="112" s="1"/>
  <c r="O116" i="112"/>
  <c r="N116" i="112"/>
  <c r="X115" i="112"/>
  <c r="U115" i="112"/>
  <c r="Z115" i="112" s="1"/>
  <c r="R115" i="112"/>
  <c r="W115" i="112" s="1"/>
  <c r="O115" i="112"/>
  <c r="N115" i="112"/>
  <c r="X114" i="112"/>
  <c r="U114" i="112"/>
  <c r="Z114" i="112" s="1"/>
  <c r="R114" i="112"/>
  <c r="W114" i="112" s="1"/>
  <c r="O114" i="112"/>
  <c r="N114" i="112"/>
  <c r="Y113" i="112"/>
  <c r="X113" i="112"/>
  <c r="W113" i="112"/>
  <c r="V113" i="112"/>
  <c r="U113" i="112"/>
  <c r="Z113" i="112" s="1"/>
  <c r="R113" i="112"/>
  <c r="O113" i="112"/>
  <c r="N113" i="112"/>
  <c r="Z112" i="112"/>
  <c r="X112" i="112"/>
  <c r="U112" i="112"/>
  <c r="Y112" i="112" s="1"/>
  <c r="R112" i="112"/>
  <c r="W112" i="112" s="1"/>
  <c r="O112" i="112"/>
  <c r="N112" i="112"/>
  <c r="U111" i="112"/>
  <c r="Z111" i="112" s="1"/>
  <c r="R111" i="112"/>
  <c r="W111" i="112" s="1"/>
  <c r="O111" i="112"/>
  <c r="N111" i="112"/>
  <c r="U110" i="112"/>
  <c r="Z110" i="112" s="1"/>
  <c r="R110" i="112"/>
  <c r="W110" i="112" s="1"/>
  <c r="O110" i="112"/>
  <c r="N110" i="112"/>
  <c r="U109" i="112"/>
  <c r="Z109" i="112" s="1"/>
  <c r="R109" i="112"/>
  <c r="Y109" i="112" s="1"/>
  <c r="O109" i="112"/>
  <c r="N109" i="112"/>
  <c r="Z108" i="112"/>
  <c r="X108" i="112"/>
  <c r="W108" i="112"/>
  <c r="U108" i="112"/>
  <c r="Y108" i="112" s="1"/>
  <c r="R108" i="112"/>
  <c r="O108" i="112"/>
  <c r="N108" i="112"/>
  <c r="X107" i="112"/>
  <c r="U107" i="112"/>
  <c r="Z107" i="112" s="1"/>
  <c r="R107" i="112"/>
  <c r="W107" i="112" s="1"/>
  <c r="O107" i="112"/>
  <c r="N107" i="112"/>
  <c r="X106" i="112"/>
  <c r="U106" i="112"/>
  <c r="Z106" i="112" s="1"/>
  <c r="R106" i="112"/>
  <c r="W106" i="112" s="1"/>
  <c r="O106" i="112"/>
  <c r="N106" i="112"/>
  <c r="V105" i="112"/>
  <c r="U105" i="112"/>
  <c r="Z105" i="112" s="1"/>
  <c r="R105" i="112"/>
  <c r="Y105" i="112" s="1"/>
  <c r="O105" i="112"/>
  <c r="N105" i="112"/>
  <c r="Z104" i="112"/>
  <c r="X104" i="112"/>
  <c r="U104" i="112"/>
  <c r="Y104" i="112" s="1"/>
  <c r="R104" i="112"/>
  <c r="W104" i="112" s="1"/>
  <c r="O104" i="112"/>
  <c r="N104" i="112"/>
  <c r="U103" i="112"/>
  <c r="U159" i="112" s="1"/>
  <c r="T103" i="112"/>
  <c r="R103" i="112"/>
  <c r="R159" i="112" s="1"/>
  <c r="Q103" i="112"/>
  <c r="O103" i="112"/>
  <c r="N103" i="112"/>
  <c r="M103" i="112"/>
  <c r="L103" i="112"/>
  <c r="K103" i="112"/>
  <c r="J103" i="112"/>
  <c r="I103" i="112"/>
  <c r="U102" i="112"/>
  <c r="Z102" i="112" s="1"/>
  <c r="R102" i="112"/>
  <c r="W102" i="112" s="1"/>
  <c r="O102" i="112"/>
  <c r="N102" i="112"/>
  <c r="U101" i="112"/>
  <c r="Z101" i="112" s="1"/>
  <c r="R101" i="112"/>
  <c r="X101" i="112" s="1"/>
  <c r="O101" i="112"/>
  <c r="N101" i="112"/>
  <c r="U100" i="112"/>
  <c r="Z100" i="112" s="1"/>
  <c r="R100" i="112"/>
  <c r="O100" i="112"/>
  <c r="N100" i="112"/>
  <c r="Y99" i="112"/>
  <c r="X99" i="112"/>
  <c r="U99" i="112"/>
  <c r="Z99" i="112" s="1"/>
  <c r="R99" i="112"/>
  <c r="W99" i="112" s="1"/>
  <c r="O99" i="112"/>
  <c r="N99" i="112"/>
  <c r="U98" i="112"/>
  <c r="Z98" i="112" s="1"/>
  <c r="R98" i="112"/>
  <c r="V98" i="112" s="1"/>
  <c r="O98" i="112"/>
  <c r="N98" i="112"/>
  <c r="Z97" i="112"/>
  <c r="Y97" i="112"/>
  <c r="U97" i="112"/>
  <c r="R97" i="112"/>
  <c r="X97" i="112" s="1"/>
  <c r="O97" i="112"/>
  <c r="N97" i="112"/>
  <c r="Z96" i="112"/>
  <c r="U96" i="112"/>
  <c r="R96" i="112"/>
  <c r="Y96" i="112" s="1"/>
  <c r="O96" i="112"/>
  <c r="N96" i="112"/>
  <c r="Z95" i="112"/>
  <c r="U95" i="112"/>
  <c r="R95" i="112"/>
  <c r="V95" i="112" s="1"/>
  <c r="O95" i="112"/>
  <c r="N95" i="112"/>
  <c r="Z94" i="112"/>
  <c r="U94" i="112"/>
  <c r="R94" i="112"/>
  <c r="V94" i="112" s="1"/>
  <c r="O94" i="112"/>
  <c r="N94" i="112"/>
  <c r="U93" i="112"/>
  <c r="Z93" i="112" s="1"/>
  <c r="R93" i="112"/>
  <c r="X93" i="112" s="1"/>
  <c r="O93" i="112"/>
  <c r="N93" i="112"/>
  <c r="U92" i="112"/>
  <c r="Z92" i="112" s="1"/>
  <c r="R92" i="112"/>
  <c r="O92" i="112"/>
  <c r="N92" i="112"/>
  <c r="W91" i="112"/>
  <c r="U91" i="112"/>
  <c r="Z91" i="112" s="1"/>
  <c r="R91" i="112"/>
  <c r="X91" i="112" s="1"/>
  <c r="O91" i="112"/>
  <c r="N91" i="112"/>
  <c r="U90" i="112"/>
  <c r="Z90" i="112" s="1"/>
  <c r="R90" i="112"/>
  <c r="W90" i="112" s="1"/>
  <c r="O90" i="112"/>
  <c r="N90" i="112"/>
  <c r="U89" i="112"/>
  <c r="Z89" i="112" s="1"/>
  <c r="R89" i="112"/>
  <c r="X89" i="112" s="1"/>
  <c r="O89" i="112"/>
  <c r="N89" i="112"/>
  <c r="Z88" i="112"/>
  <c r="U88" i="112"/>
  <c r="R88" i="112"/>
  <c r="O88" i="112"/>
  <c r="N88" i="112"/>
  <c r="Z87" i="112"/>
  <c r="X87" i="112"/>
  <c r="U87" i="112"/>
  <c r="R87" i="112"/>
  <c r="W87" i="112" s="1"/>
  <c r="O87" i="112"/>
  <c r="N87" i="112"/>
  <c r="Z86" i="112"/>
  <c r="U86" i="112"/>
  <c r="R86" i="112"/>
  <c r="V86" i="112" s="1"/>
  <c r="O86" i="112"/>
  <c r="N86" i="112"/>
  <c r="Z85" i="112"/>
  <c r="U85" i="112"/>
  <c r="R85" i="112"/>
  <c r="X85" i="112" s="1"/>
  <c r="O85" i="112"/>
  <c r="N85" i="112"/>
  <c r="Z84" i="112"/>
  <c r="U84" i="112"/>
  <c r="R84" i="112"/>
  <c r="Y84" i="112" s="1"/>
  <c r="O84" i="112"/>
  <c r="N84" i="112"/>
  <c r="Z83" i="112"/>
  <c r="X83" i="112"/>
  <c r="U83" i="112"/>
  <c r="R83" i="112"/>
  <c r="V83" i="112" s="1"/>
  <c r="O83" i="112"/>
  <c r="N83" i="112"/>
  <c r="U82" i="112"/>
  <c r="Z82" i="112" s="1"/>
  <c r="R82" i="112"/>
  <c r="W82" i="112" s="1"/>
  <c r="O82" i="112"/>
  <c r="N82" i="112"/>
  <c r="Y81" i="112"/>
  <c r="Y158" i="112" s="1"/>
  <c r="X81" i="112"/>
  <c r="X158" i="112" s="1"/>
  <c r="W81" i="112"/>
  <c r="W158" i="112" s="1"/>
  <c r="V81" i="112"/>
  <c r="V158" i="112" s="1"/>
  <c r="U81" i="112"/>
  <c r="Z81" i="112" s="1"/>
  <c r="Z158" i="112" s="1"/>
  <c r="T81" i="112"/>
  <c r="R81" i="112"/>
  <c r="R158" i="112" s="1"/>
  <c r="Q81" i="112"/>
  <c r="O81" i="112"/>
  <c r="N81" i="112"/>
  <c r="M81" i="112"/>
  <c r="L81" i="112"/>
  <c r="K81" i="112"/>
  <c r="J81" i="112"/>
  <c r="I81" i="112"/>
  <c r="U80" i="112"/>
  <c r="Z80" i="112" s="1"/>
  <c r="T80" i="112"/>
  <c r="R80" i="112"/>
  <c r="Q80" i="112"/>
  <c r="O80" i="112"/>
  <c r="N80" i="112"/>
  <c r="M80" i="112"/>
  <c r="L80" i="112"/>
  <c r="K80" i="112"/>
  <c r="J80" i="112"/>
  <c r="I80" i="112"/>
  <c r="U79" i="112"/>
  <c r="S79" i="113" s="1"/>
  <c r="R79" i="112"/>
  <c r="P79" i="113" s="1"/>
  <c r="O79" i="112"/>
  <c r="N79" i="112"/>
  <c r="U78" i="112"/>
  <c r="S78" i="113" s="1"/>
  <c r="R78" i="112"/>
  <c r="P78" i="113" s="1"/>
  <c r="O78" i="112"/>
  <c r="N78" i="112"/>
  <c r="Z77" i="112"/>
  <c r="U77" i="112"/>
  <c r="S77" i="113" s="1"/>
  <c r="R77" i="112"/>
  <c r="O77" i="112"/>
  <c r="N77" i="112"/>
  <c r="U76" i="112"/>
  <c r="S76" i="113" s="1"/>
  <c r="R76" i="112"/>
  <c r="O76" i="112"/>
  <c r="N76" i="112"/>
  <c r="U75" i="112"/>
  <c r="S75" i="113" s="1"/>
  <c r="R75" i="112"/>
  <c r="O75" i="112"/>
  <c r="N75" i="112"/>
  <c r="U74" i="112"/>
  <c r="S74" i="113" s="1"/>
  <c r="R74" i="112"/>
  <c r="O74" i="112"/>
  <c r="N74" i="112"/>
  <c r="Z73" i="112"/>
  <c r="U73" i="112"/>
  <c r="S73" i="113" s="1"/>
  <c r="R73" i="112"/>
  <c r="P73" i="113" s="1"/>
  <c r="O73" i="112"/>
  <c r="N73" i="112"/>
  <c r="U72" i="112"/>
  <c r="R72" i="112"/>
  <c r="O72" i="112"/>
  <c r="N72" i="112"/>
  <c r="U71" i="112"/>
  <c r="R71" i="112"/>
  <c r="P71" i="113" s="1"/>
  <c r="O71" i="112"/>
  <c r="N71" i="112"/>
  <c r="U70" i="112"/>
  <c r="R70" i="112"/>
  <c r="O70" i="112"/>
  <c r="N70" i="112"/>
  <c r="U69" i="112"/>
  <c r="R69" i="112"/>
  <c r="O69" i="112"/>
  <c r="N69" i="112"/>
  <c r="Z68" i="112"/>
  <c r="U68" i="112"/>
  <c r="S68" i="113" s="1"/>
  <c r="R68" i="112"/>
  <c r="O68" i="112"/>
  <c r="N68" i="112"/>
  <c r="U67" i="112"/>
  <c r="S67" i="113" s="1"/>
  <c r="R67" i="112"/>
  <c r="O67" i="112"/>
  <c r="N67" i="112"/>
  <c r="U66" i="112"/>
  <c r="S66" i="113" s="1"/>
  <c r="R66" i="112"/>
  <c r="O66" i="112"/>
  <c r="N66" i="112"/>
  <c r="Z65" i="112"/>
  <c r="U65" i="112"/>
  <c r="S65" i="113" s="1"/>
  <c r="R65" i="112"/>
  <c r="O65" i="112"/>
  <c r="N65" i="112"/>
  <c r="U64" i="112"/>
  <c r="S64" i="113" s="1"/>
  <c r="R64" i="112"/>
  <c r="O64" i="112"/>
  <c r="N64" i="112"/>
  <c r="U63" i="112"/>
  <c r="R63" i="112"/>
  <c r="O63" i="112"/>
  <c r="N63" i="112"/>
  <c r="U62" i="112"/>
  <c r="R62" i="112"/>
  <c r="O62" i="112"/>
  <c r="N62" i="112"/>
  <c r="U61" i="112"/>
  <c r="R61" i="112"/>
  <c r="P61" i="113" s="1"/>
  <c r="O61" i="112"/>
  <c r="N61" i="112"/>
  <c r="U60" i="112"/>
  <c r="R60" i="112"/>
  <c r="O60" i="112"/>
  <c r="N60" i="112"/>
  <c r="U59" i="112"/>
  <c r="R59" i="112"/>
  <c r="P59" i="113" s="1"/>
  <c r="O59" i="112"/>
  <c r="N59" i="112"/>
  <c r="U58" i="112"/>
  <c r="R58" i="112"/>
  <c r="O58" i="112"/>
  <c r="N58" i="112"/>
  <c r="W57" i="112"/>
  <c r="U57" i="112"/>
  <c r="R57" i="112"/>
  <c r="O57" i="112"/>
  <c r="N57" i="112"/>
  <c r="U56" i="112"/>
  <c r="S56" i="113" s="1"/>
  <c r="T56" i="112"/>
  <c r="T156" i="112" s="1"/>
  <c r="Q56" i="112"/>
  <c r="R56" i="112" s="1"/>
  <c r="O56" i="112"/>
  <c r="N56" i="112"/>
  <c r="M56" i="112"/>
  <c r="L56" i="112"/>
  <c r="K56" i="112"/>
  <c r="J56" i="112"/>
  <c r="I56" i="112"/>
  <c r="U55" i="112"/>
  <c r="S55" i="113" s="1"/>
  <c r="R55" i="112"/>
  <c r="P55" i="113" s="1"/>
  <c r="O55" i="112"/>
  <c r="N55" i="112"/>
  <c r="U54" i="112"/>
  <c r="S54" i="113" s="1"/>
  <c r="R54" i="112"/>
  <c r="W54" i="112" s="1"/>
  <c r="O54" i="112"/>
  <c r="N54" i="112"/>
  <c r="Y53" i="112"/>
  <c r="U53" i="112"/>
  <c r="S53" i="113" s="1"/>
  <c r="R53" i="112"/>
  <c r="O53" i="112"/>
  <c r="N53" i="112"/>
  <c r="U52" i="112"/>
  <c r="R52" i="112"/>
  <c r="O52" i="112"/>
  <c r="N52" i="112"/>
  <c r="Z51" i="112"/>
  <c r="U51" i="112"/>
  <c r="S51" i="113" s="1"/>
  <c r="R51" i="112"/>
  <c r="P51" i="113" s="1"/>
  <c r="O51" i="112"/>
  <c r="N51" i="112"/>
  <c r="W50" i="112"/>
  <c r="U50" i="112"/>
  <c r="S50" i="113" s="1"/>
  <c r="R50" i="112"/>
  <c r="O50" i="112"/>
  <c r="N50" i="112"/>
  <c r="U49" i="112"/>
  <c r="S49" i="113" s="1"/>
  <c r="R49" i="112"/>
  <c r="O49" i="112"/>
  <c r="N49" i="112"/>
  <c r="U48" i="112"/>
  <c r="R48" i="112"/>
  <c r="O48" i="112"/>
  <c r="N48" i="112"/>
  <c r="U47" i="112"/>
  <c r="S47" i="113" s="1"/>
  <c r="R47" i="112"/>
  <c r="O47" i="112"/>
  <c r="N47" i="112"/>
  <c r="W46" i="112"/>
  <c r="U46" i="112"/>
  <c r="R46" i="112"/>
  <c r="O46" i="112"/>
  <c r="N46" i="112"/>
  <c r="X45" i="112"/>
  <c r="U45" i="112"/>
  <c r="S45" i="113" s="1"/>
  <c r="R45" i="112"/>
  <c r="O45" i="112"/>
  <c r="N45" i="112"/>
  <c r="U44" i="112"/>
  <c r="R44" i="112"/>
  <c r="O44" i="112"/>
  <c r="N44" i="112"/>
  <c r="W43" i="112"/>
  <c r="U43" i="112"/>
  <c r="S43" i="113" s="1"/>
  <c r="R43" i="112"/>
  <c r="P43" i="113" s="1"/>
  <c r="O43" i="112"/>
  <c r="N43" i="112"/>
  <c r="X42" i="112"/>
  <c r="U42" i="112"/>
  <c r="S42" i="113" s="1"/>
  <c r="R42" i="112"/>
  <c r="O42" i="112"/>
  <c r="N42" i="112"/>
  <c r="U41" i="112"/>
  <c r="R41" i="112"/>
  <c r="O41" i="112"/>
  <c r="N41" i="112"/>
  <c r="U40" i="112"/>
  <c r="R40" i="112"/>
  <c r="O40" i="112"/>
  <c r="N40" i="112"/>
  <c r="W39" i="112"/>
  <c r="U39" i="112"/>
  <c r="R39" i="112"/>
  <c r="O39" i="112"/>
  <c r="N39" i="112"/>
  <c r="U38" i="112"/>
  <c r="S38" i="113" s="1"/>
  <c r="R38" i="112"/>
  <c r="W38" i="112" s="1"/>
  <c r="O38" i="112"/>
  <c r="N38" i="112"/>
  <c r="U37" i="112"/>
  <c r="S37" i="113" s="1"/>
  <c r="R37" i="112"/>
  <c r="O37" i="112"/>
  <c r="N37" i="112"/>
  <c r="U36" i="112"/>
  <c r="R36" i="112"/>
  <c r="X36" i="112" s="1"/>
  <c r="O36" i="112"/>
  <c r="N36" i="112"/>
  <c r="T35" i="112"/>
  <c r="T155" i="112" s="1"/>
  <c r="Q35" i="112"/>
  <c r="Q155" i="112" s="1"/>
  <c r="O35" i="112"/>
  <c r="N35" i="112"/>
  <c r="M35" i="112"/>
  <c r="L35" i="112"/>
  <c r="K35" i="112"/>
  <c r="J35" i="112"/>
  <c r="I35" i="112"/>
  <c r="U34" i="112"/>
  <c r="R34" i="112"/>
  <c r="P34" i="113" s="1"/>
  <c r="O34" i="112"/>
  <c r="N34" i="112"/>
  <c r="U33" i="112"/>
  <c r="S33" i="113" s="1"/>
  <c r="R33" i="112"/>
  <c r="N33" i="112"/>
  <c r="U32" i="112"/>
  <c r="S32" i="113" s="1"/>
  <c r="R32" i="112"/>
  <c r="P32" i="113" s="1"/>
  <c r="O32" i="112"/>
  <c r="N32" i="112"/>
  <c r="Z31" i="112"/>
  <c r="U31" i="112"/>
  <c r="S31" i="113" s="1"/>
  <c r="R31" i="112"/>
  <c r="O31" i="112"/>
  <c r="N31" i="112"/>
  <c r="U30" i="112"/>
  <c r="S30" i="113" s="1"/>
  <c r="R30" i="112"/>
  <c r="P30" i="113" s="1"/>
  <c r="O30" i="112"/>
  <c r="N30" i="112"/>
  <c r="U29" i="112"/>
  <c r="R29" i="112"/>
  <c r="P29" i="113" s="1"/>
  <c r="O29" i="112"/>
  <c r="N29" i="112"/>
  <c r="U28" i="112"/>
  <c r="R28" i="112"/>
  <c r="P28" i="113" s="1"/>
  <c r="O28" i="112"/>
  <c r="N28" i="112"/>
  <c r="U27" i="112"/>
  <c r="R27" i="112"/>
  <c r="P27" i="113" s="1"/>
  <c r="O27" i="112"/>
  <c r="N27" i="112"/>
  <c r="U26" i="112"/>
  <c r="R26" i="112"/>
  <c r="P26" i="113" s="1"/>
  <c r="O26" i="112"/>
  <c r="N26" i="112"/>
  <c r="U25" i="112"/>
  <c r="R25" i="112"/>
  <c r="P25" i="113" s="1"/>
  <c r="O25" i="112"/>
  <c r="N25" i="112"/>
  <c r="Z24" i="112"/>
  <c r="U24" i="112"/>
  <c r="S24" i="113" s="1"/>
  <c r="R24" i="112"/>
  <c r="P24" i="113" s="1"/>
  <c r="O24" i="112"/>
  <c r="N24" i="112"/>
  <c r="U23" i="112"/>
  <c r="S23" i="113" s="1"/>
  <c r="R23" i="112"/>
  <c r="O23" i="112"/>
  <c r="N23" i="112"/>
  <c r="Z22" i="112"/>
  <c r="U22" i="112"/>
  <c r="S22" i="113" s="1"/>
  <c r="R22" i="112"/>
  <c r="P22" i="113" s="1"/>
  <c r="O22" i="112"/>
  <c r="N22" i="112"/>
  <c r="U21" i="112"/>
  <c r="S21" i="113" s="1"/>
  <c r="R21" i="112"/>
  <c r="P21" i="113" s="1"/>
  <c r="O21" i="112"/>
  <c r="N21" i="112"/>
  <c r="U20" i="112"/>
  <c r="S20" i="113" s="1"/>
  <c r="R20" i="112"/>
  <c r="O20" i="112"/>
  <c r="N20" i="112"/>
  <c r="U19" i="112"/>
  <c r="S19" i="113" s="1"/>
  <c r="U19" i="113" s="1"/>
  <c r="R19" i="112"/>
  <c r="O19" i="112"/>
  <c r="N19" i="112"/>
  <c r="U18" i="112"/>
  <c r="R18" i="112"/>
  <c r="P18" i="113" s="1"/>
  <c r="O18" i="112"/>
  <c r="N18" i="112"/>
  <c r="Z17" i="112"/>
  <c r="U17" i="112"/>
  <c r="S17" i="113" s="1"/>
  <c r="R17" i="112"/>
  <c r="P17" i="113" s="1"/>
  <c r="O17" i="112"/>
  <c r="N17" i="112"/>
  <c r="U16" i="112"/>
  <c r="S16" i="113" s="1"/>
  <c r="R16" i="112"/>
  <c r="P16" i="113" s="1"/>
  <c r="O16" i="112"/>
  <c r="N16" i="112"/>
  <c r="U15" i="112"/>
  <c r="S15" i="113" s="1"/>
  <c r="R15" i="112"/>
  <c r="O15" i="112"/>
  <c r="N15" i="112"/>
  <c r="U14" i="112"/>
  <c r="S14" i="113" s="1"/>
  <c r="U14" i="113" s="1"/>
  <c r="AH14" i="114" s="1"/>
  <c r="R14" i="112"/>
  <c r="P14" i="113" s="1"/>
  <c r="O14" i="112"/>
  <c r="N14" i="112"/>
  <c r="T13" i="112"/>
  <c r="T154" i="112" s="1"/>
  <c r="Q13" i="112"/>
  <c r="Q154" i="112" s="1"/>
  <c r="M13" i="112"/>
  <c r="L13" i="112"/>
  <c r="K13" i="112"/>
  <c r="N13" i="112" s="1"/>
  <c r="J13" i="112"/>
  <c r="I13" i="112"/>
  <c r="M12" i="112"/>
  <c r="L12" i="112"/>
  <c r="J12" i="112"/>
  <c r="I12" i="112"/>
  <c r="M11" i="112"/>
  <c r="L11" i="112"/>
  <c r="J11" i="112"/>
  <c r="I11" i="112"/>
  <c r="Y7" i="112"/>
  <c r="Y6" i="112"/>
  <c r="T195" i="111"/>
  <c r="T194" i="111"/>
  <c r="Q194" i="111"/>
  <c r="T193" i="111"/>
  <c r="Q193" i="111"/>
  <c r="T192" i="111"/>
  <c r="Q192" i="111"/>
  <c r="T190" i="111"/>
  <c r="Q190" i="111"/>
  <c r="T189" i="111"/>
  <c r="Q189" i="111"/>
  <c r="T188" i="111"/>
  <c r="T187" i="111"/>
  <c r="T181" i="111"/>
  <c r="T191" i="111" s="1"/>
  <c r="Q181" i="111"/>
  <c r="Q191" i="111" s="1"/>
  <c r="T177" i="111"/>
  <c r="Q177" i="111"/>
  <c r="Q176" i="111"/>
  <c r="I172" i="111"/>
  <c r="Q171" i="111"/>
  <c r="M171" i="111"/>
  <c r="L171" i="111"/>
  <c r="K171" i="111"/>
  <c r="J171" i="111"/>
  <c r="I171" i="111"/>
  <c r="Q170" i="111"/>
  <c r="M170" i="111"/>
  <c r="L170" i="111"/>
  <c r="K170" i="111"/>
  <c r="J170" i="111"/>
  <c r="I170" i="111"/>
  <c r="M169" i="111"/>
  <c r="L169" i="111"/>
  <c r="J169" i="111"/>
  <c r="I169" i="111"/>
  <c r="H168" i="111"/>
  <c r="U167" i="111"/>
  <c r="T167" i="111"/>
  <c r="S167" i="111"/>
  <c r="P167" i="111"/>
  <c r="M167" i="111"/>
  <c r="M284" i="111" s="1"/>
  <c r="L167" i="111"/>
  <c r="L284" i="111" s="1"/>
  <c r="K167" i="111"/>
  <c r="K284" i="111" s="1"/>
  <c r="J167" i="111"/>
  <c r="J284" i="111" s="1"/>
  <c r="I167" i="111"/>
  <c r="H167" i="111"/>
  <c r="V166" i="111"/>
  <c r="U166" i="111"/>
  <c r="T166" i="111"/>
  <c r="S166" i="111"/>
  <c r="R166" i="111"/>
  <c r="Q166" i="111"/>
  <c r="P166" i="111"/>
  <c r="N283" i="111"/>
  <c r="I166" i="111"/>
  <c r="H166" i="111"/>
  <c r="V165" i="111"/>
  <c r="U165" i="111"/>
  <c r="T165" i="111"/>
  <c r="S165" i="111"/>
  <c r="R165" i="111"/>
  <c r="Q165" i="111"/>
  <c r="P165" i="111"/>
  <c r="N282" i="111"/>
  <c r="I165" i="111"/>
  <c r="H165" i="111"/>
  <c r="U164" i="111"/>
  <c r="T164" i="111"/>
  <c r="S164" i="111"/>
  <c r="P164" i="111"/>
  <c r="I164" i="111"/>
  <c r="H164" i="111"/>
  <c r="T161" i="111"/>
  <c r="M161" i="111"/>
  <c r="L161" i="111"/>
  <c r="J161" i="111"/>
  <c r="I161" i="111"/>
  <c r="H161" i="111"/>
  <c r="T160" i="111"/>
  <c r="S160" i="111"/>
  <c r="Q160" i="111"/>
  <c r="P160" i="111"/>
  <c r="P171" i="111" s="1"/>
  <c r="O160" i="111"/>
  <c r="N160" i="111"/>
  <c r="M160" i="111"/>
  <c r="L160" i="111"/>
  <c r="K160" i="111"/>
  <c r="J160" i="111"/>
  <c r="I160" i="111"/>
  <c r="H160" i="111"/>
  <c r="F160" i="111"/>
  <c r="E160" i="111"/>
  <c r="D160" i="111"/>
  <c r="C160" i="111"/>
  <c r="B160" i="111"/>
  <c r="T159" i="111"/>
  <c r="S159" i="111"/>
  <c r="Q159" i="111"/>
  <c r="P159" i="111"/>
  <c r="P170" i="111" s="1"/>
  <c r="O159" i="111"/>
  <c r="N159" i="111"/>
  <c r="M159" i="111"/>
  <c r="L159" i="111"/>
  <c r="K159" i="111"/>
  <c r="J159" i="111"/>
  <c r="I159" i="111"/>
  <c r="H159" i="111"/>
  <c r="F159" i="111"/>
  <c r="E159" i="111"/>
  <c r="D159" i="111"/>
  <c r="C159" i="111"/>
  <c r="B159" i="111"/>
  <c r="T158" i="111"/>
  <c r="S158" i="111"/>
  <c r="S157" i="111" s="1"/>
  <c r="R158" i="111"/>
  <c r="Q158" i="111"/>
  <c r="P158" i="111"/>
  <c r="P157" i="111" s="1"/>
  <c r="O158" i="111"/>
  <c r="N158" i="111"/>
  <c r="M158" i="111"/>
  <c r="L158" i="111"/>
  <c r="K158" i="111"/>
  <c r="J158" i="111"/>
  <c r="I158" i="111"/>
  <c r="H158" i="111"/>
  <c r="F158" i="111"/>
  <c r="E158" i="111"/>
  <c r="D158" i="111"/>
  <c r="C158" i="111"/>
  <c r="B158" i="111"/>
  <c r="T157" i="111"/>
  <c r="Q157" i="111"/>
  <c r="O157" i="111"/>
  <c r="N157" i="111"/>
  <c r="M157" i="111"/>
  <c r="L157" i="111"/>
  <c r="K157" i="111"/>
  <c r="J157" i="111"/>
  <c r="I157" i="111"/>
  <c r="H157" i="111"/>
  <c r="F157" i="111"/>
  <c r="E157" i="111"/>
  <c r="B157" i="111"/>
  <c r="T156" i="111"/>
  <c r="S156" i="111"/>
  <c r="S171" i="111" s="1"/>
  <c r="R156" i="111"/>
  <c r="Q156" i="111"/>
  <c r="P156" i="111"/>
  <c r="O156" i="111"/>
  <c r="N156" i="111"/>
  <c r="M156" i="111"/>
  <c r="L156" i="111"/>
  <c r="K156" i="111"/>
  <c r="J156" i="111"/>
  <c r="I156" i="111"/>
  <c r="H156" i="111"/>
  <c r="F156" i="111"/>
  <c r="E156" i="111"/>
  <c r="D156" i="111"/>
  <c r="C156" i="111"/>
  <c r="B156" i="111"/>
  <c r="T155" i="111"/>
  <c r="S155" i="111"/>
  <c r="S153" i="111" s="1"/>
  <c r="Q155" i="111"/>
  <c r="P155" i="111"/>
  <c r="O155" i="111"/>
  <c r="N155" i="111"/>
  <c r="M155" i="111"/>
  <c r="L155" i="111"/>
  <c r="K155" i="111"/>
  <c r="J155" i="111"/>
  <c r="I155" i="111"/>
  <c r="H155" i="111"/>
  <c r="F155" i="111"/>
  <c r="E155" i="111"/>
  <c r="D155" i="111"/>
  <c r="C155" i="111"/>
  <c r="B155" i="111"/>
  <c r="U154" i="111"/>
  <c r="U169" i="111" s="1"/>
  <c r="T154" i="111"/>
  <c r="S154" i="111"/>
  <c r="S169" i="111" s="1"/>
  <c r="P154" i="111"/>
  <c r="P153" i="111" s="1"/>
  <c r="P152" i="111" s="1"/>
  <c r="M154" i="111"/>
  <c r="L154" i="111"/>
  <c r="J154" i="111"/>
  <c r="I154" i="111"/>
  <c r="H154" i="111"/>
  <c r="F154" i="111"/>
  <c r="E154" i="111"/>
  <c r="D154" i="111"/>
  <c r="C154" i="111"/>
  <c r="B154" i="111"/>
  <c r="T153" i="111"/>
  <c r="M153" i="111"/>
  <c r="L153" i="111"/>
  <c r="J153" i="111"/>
  <c r="I153" i="111"/>
  <c r="H153" i="111"/>
  <c r="F153" i="111"/>
  <c r="E153" i="111"/>
  <c r="B153" i="111"/>
  <c r="T152" i="111"/>
  <c r="M152" i="111"/>
  <c r="L152" i="111"/>
  <c r="J152" i="111"/>
  <c r="I152" i="111"/>
  <c r="H152" i="111"/>
  <c r="F152" i="111"/>
  <c r="E152" i="111"/>
  <c r="B152" i="111"/>
  <c r="W151" i="111"/>
  <c r="V151" i="111"/>
  <c r="G151" i="111"/>
  <c r="F151" i="111"/>
  <c r="E151" i="111"/>
  <c r="D151" i="111"/>
  <c r="C151" i="111"/>
  <c r="B151" i="111"/>
  <c r="U147" i="111"/>
  <c r="R147" i="111"/>
  <c r="W147" i="111" s="1"/>
  <c r="O147" i="111"/>
  <c r="N147" i="111"/>
  <c r="W146" i="111"/>
  <c r="U146" i="111"/>
  <c r="V146" i="111" s="1"/>
  <c r="O146" i="111"/>
  <c r="N146" i="111"/>
  <c r="U145" i="111"/>
  <c r="V145" i="111" s="1"/>
  <c r="W145" i="111"/>
  <c r="O145" i="111"/>
  <c r="N145" i="111"/>
  <c r="U144" i="111"/>
  <c r="W144" i="111"/>
  <c r="O144" i="111"/>
  <c r="N144" i="111"/>
  <c r="W143" i="111"/>
  <c r="U143" i="111"/>
  <c r="O143" i="111"/>
  <c r="N143" i="111"/>
  <c r="U142" i="111"/>
  <c r="V142" i="111" s="1"/>
  <c r="W142" i="111"/>
  <c r="O142" i="111"/>
  <c r="N142" i="111"/>
  <c r="U141" i="111"/>
  <c r="W141" i="111"/>
  <c r="O141" i="111"/>
  <c r="N141" i="111"/>
  <c r="W140" i="111"/>
  <c r="U140" i="111"/>
  <c r="V140" i="111"/>
  <c r="O140" i="111"/>
  <c r="N140" i="111"/>
  <c r="U139" i="111"/>
  <c r="W139" i="111"/>
  <c r="O139" i="111"/>
  <c r="N139" i="111"/>
  <c r="W138" i="111"/>
  <c r="V138" i="111"/>
  <c r="U138" i="111"/>
  <c r="O138" i="111"/>
  <c r="N138" i="111"/>
  <c r="U137" i="111"/>
  <c r="V137" i="111" s="1"/>
  <c r="W137" i="111"/>
  <c r="O137" i="111"/>
  <c r="N137" i="111"/>
  <c r="U136" i="111"/>
  <c r="W136" i="111"/>
  <c r="O136" i="111"/>
  <c r="N136" i="111"/>
  <c r="W135" i="111"/>
  <c r="U135" i="111"/>
  <c r="V135" i="111" s="1"/>
  <c r="O135" i="111"/>
  <c r="N135" i="111"/>
  <c r="U134" i="111"/>
  <c r="V134" i="111" s="1"/>
  <c r="W134" i="111"/>
  <c r="O134" i="111"/>
  <c r="N134" i="111"/>
  <c r="U133" i="111"/>
  <c r="W133" i="111"/>
  <c r="O133" i="111"/>
  <c r="N133" i="111"/>
  <c r="W132" i="111"/>
  <c r="U132" i="111"/>
  <c r="V132" i="111"/>
  <c r="O132" i="111"/>
  <c r="N132" i="111"/>
  <c r="U131" i="111"/>
  <c r="W131" i="111"/>
  <c r="O131" i="111"/>
  <c r="N131" i="111"/>
  <c r="W130" i="111"/>
  <c r="U130" i="111"/>
  <c r="V130" i="111" s="1"/>
  <c r="O130" i="111"/>
  <c r="N130" i="111"/>
  <c r="U129" i="111"/>
  <c r="V129" i="111" s="1"/>
  <c r="W129" i="111"/>
  <c r="O129" i="111"/>
  <c r="N129" i="111"/>
  <c r="U128" i="111"/>
  <c r="W128" i="111"/>
  <c r="O128" i="111"/>
  <c r="N128" i="111"/>
  <c r="W127" i="111"/>
  <c r="U127" i="111"/>
  <c r="V127" i="111"/>
  <c r="O127" i="111"/>
  <c r="N127" i="111"/>
  <c r="V126" i="111"/>
  <c r="U126" i="111"/>
  <c r="W126" i="111"/>
  <c r="O126" i="111"/>
  <c r="N126" i="111"/>
  <c r="W125" i="111"/>
  <c r="U125" i="111"/>
  <c r="O125" i="111"/>
  <c r="N125" i="111"/>
  <c r="W124" i="111"/>
  <c r="W160" i="111" s="1"/>
  <c r="U124" i="111"/>
  <c r="U160" i="111" s="1"/>
  <c r="T124" i="111"/>
  <c r="R160" i="111"/>
  <c r="Q124" i="111"/>
  <c r="O124" i="111"/>
  <c r="N124" i="111"/>
  <c r="M124" i="111"/>
  <c r="L124" i="111"/>
  <c r="K124" i="111"/>
  <c r="J124" i="111"/>
  <c r="I124" i="111"/>
  <c r="W123" i="111"/>
  <c r="V123" i="111"/>
  <c r="U123" i="111"/>
  <c r="O123" i="111"/>
  <c r="N123" i="111"/>
  <c r="U122" i="111"/>
  <c r="V122" i="111" s="1"/>
  <c r="W122" i="111"/>
  <c r="O122" i="111"/>
  <c r="N122" i="111"/>
  <c r="U121" i="111"/>
  <c r="W121" i="111"/>
  <c r="O121" i="111"/>
  <c r="N121" i="111"/>
  <c r="W120" i="111"/>
  <c r="U120" i="111"/>
  <c r="V120" i="111" s="1"/>
  <c r="O120" i="111"/>
  <c r="N120" i="111"/>
  <c r="U119" i="111"/>
  <c r="V119" i="111" s="1"/>
  <c r="W119" i="111"/>
  <c r="O119" i="111"/>
  <c r="N119" i="111"/>
  <c r="W118" i="111"/>
  <c r="U118" i="111"/>
  <c r="V118" i="111"/>
  <c r="O118" i="111"/>
  <c r="N118" i="111"/>
  <c r="U117" i="111"/>
  <c r="W117" i="111"/>
  <c r="O117" i="111"/>
  <c r="N117" i="111"/>
  <c r="U116" i="111"/>
  <c r="W116" i="111"/>
  <c r="O116" i="111"/>
  <c r="N116" i="111"/>
  <c r="W115" i="111"/>
  <c r="U115" i="111"/>
  <c r="V115" i="111" s="1"/>
  <c r="O115" i="111"/>
  <c r="N115" i="111"/>
  <c r="U114" i="111"/>
  <c r="W114" i="111"/>
  <c r="O114" i="111"/>
  <c r="N114" i="111"/>
  <c r="U113" i="111"/>
  <c r="W113" i="111"/>
  <c r="O113" i="111"/>
  <c r="N113" i="111"/>
  <c r="W112" i="111"/>
  <c r="U112" i="111"/>
  <c r="V112" i="111" s="1"/>
  <c r="O112" i="111"/>
  <c r="N112" i="111"/>
  <c r="V111" i="111"/>
  <c r="U111" i="111"/>
  <c r="W111" i="111"/>
  <c r="O111" i="111"/>
  <c r="N111" i="111"/>
  <c r="W110" i="111"/>
  <c r="U110" i="111"/>
  <c r="O110" i="111"/>
  <c r="N110" i="111"/>
  <c r="U109" i="111"/>
  <c r="W109" i="111"/>
  <c r="O109" i="111"/>
  <c r="N109" i="111"/>
  <c r="U108" i="111"/>
  <c r="W108" i="111"/>
  <c r="O108" i="111"/>
  <c r="N108" i="111"/>
  <c r="W107" i="111"/>
  <c r="U107" i="111"/>
  <c r="V107" i="111" s="1"/>
  <c r="O107" i="111"/>
  <c r="N107" i="111"/>
  <c r="U106" i="111"/>
  <c r="V106" i="111" s="1"/>
  <c r="W106" i="111"/>
  <c r="O106" i="111"/>
  <c r="N106" i="111"/>
  <c r="U105" i="111"/>
  <c r="W105" i="111"/>
  <c r="O105" i="111"/>
  <c r="N105" i="111"/>
  <c r="W104" i="111"/>
  <c r="V104" i="111"/>
  <c r="U104" i="111"/>
  <c r="O104" i="111"/>
  <c r="N104" i="111"/>
  <c r="U103" i="111"/>
  <c r="V103" i="111" s="1"/>
  <c r="V159" i="111" s="1"/>
  <c r="T103" i="111"/>
  <c r="R159" i="111"/>
  <c r="Q103" i="111"/>
  <c r="O103" i="111"/>
  <c r="N103" i="111"/>
  <c r="M103" i="111"/>
  <c r="L103" i="111"/>
  <c r="K103" i="111"/>
  <c r="J103" i="111"/>
  <c r="I103" i="111"/>
  <c r="W102" i="111"/>
  <c r="U102" i="111"/>
  <c r="O102" i="111"/>
  <c r="N102" i="111"/>
  <c r="U101" i="111"/>
  <c r="W101" i="111"/>
  <c r="O101" i="111"/>
  <c r="N101" i="111"/>
  <c r="W100" i="111"/>
  <c r="U100" i="111"/>
  <c r="V100" i="111" s="1"/>
  <c r="O100" i="111"/>
  <c r="N100" i="111"/>
  <c r="U99" i="111"/>
  <c r="W99" i="111"/>
  <c r="O99" i="111"/>
  <c r="N99" i="111"/>
  <c r="U98" i="111"/>
  <c r="W98" i="111"/>
  <c r="O98" i="111"/>
  <c r="N98" i="111"/>
  <c r="W97" i="111"/>
  <c r="U97" i="111"/>
  <c r="V97" i="111" s="1"/>
  <c r="O97" i="111"/>
  <c r="N97" i="111"/>
  <c r="V96" i="111"/>
  <c r="U96" i="111"/>
  <c r="W96" i="111"/>
  <c r="O96" i="111"/>
  <c r="N96" i="111"/>
  <c r="W95" i="111"/>
  <c r="U95" i="111"/>
  <c r="O95" i="111"/>
  <c r="N95" i="111"/>
  <c r="W94" i="111"/>
  <c r="U94" i="111"/>
  <c r="V94" i="111" s="1"/>
  <c r="O94" i="111"/>
  <c r="N94" i="111"/>
  <c r="U93" i="111"/>
  <c r="W93" i="111"/>
  <c r="O93" i="111"/>
  <c r="N93" i="111"/>
  <c r="W92" i="111"/>
  <c r="U92" i="111"/>
  <c r="V92" i="111" s="1"/>
  <c r="O92" i="111"/>
  <c r="N92" i="111"/>
  <c r="V91" i="111"/>
  <c r="U91" i="111"/>
  <c r="W91" i="111"/>
  <c r="O91" i="111"/>
  <c r="N91" i="111"/>
  <c r="U90" i="111"/>
  <c r="W90" i="111"/>
  <c r="O90" i="111"/>
  <c r="N90" i="111"/>
  <c r="W89" i="111"/>
  <c r="V89" i="111"/>
  <c r="U89" i="111"/>
  <c r="O89" i="111"/>
  <c r="N89" i="111"/>
  <c r="U88" i="111"/>
  <c r="V88" i="111" s="1"/>
  <c r="W88" i="111"/>
  <c r="O88" i="111"/>
  <c r="N88" i="111"/>
  <c r="W87" i="111"/>
  <c r="U87" i="111"/>
  <c r="V87" i="111"/>
  <c r="O87" i="111"/>
  <c r="N87" i="111"/>
  <c r="W86" i="111"/>
  <c r="V86" i="111"/>
  <c r="U86" i="111"/>
  <c r="O86" i="111"/>
  <c r="N86" i="111"/>
  <c r="U85" i="111"/>
  <c r="W85" i="111"/>
  <c r="O85" i="111"/>
  <c r="N85" i="111"/>
  <c r="W84" i="111"/>
  <c r="V84" i="111"/>
  <c r="U84" i="111"/>
  <c r="O84" i="111"/>
  <c r="N84" i="111"/>
  <c r="U83" i="111"/>
  <c r="W83" i="111"/>
  <c r="O83" i="111"/>
  <c r="N83" i="111"/>
  <c r="U82" i="111"/>
  <c r="W82" i="111"/>
  <c r="O82" i="111"/>
  <c r="N82" i="111"/>
  <c r="W81" i="111"/>
  <c r="W158" i="111" s="1"/>
  <c r="U81" i="111"/>
  <c r="U158" i="111" s="1"/>
  <c r="T81" i="111"/>
  <c r="Q81" i="111"/>
  <c r="O81" i="111"/>
  <c r="N81" i="111"/>
  <c r="M81" i="111"/>
  <c r="L81" i="111"/>
  <c r="K81" i="111"/>
  <c r="J81" i="111"/>
  <c r="I81" i="111"/>
  <c r="U80" i="111"/>
  <c r="T80" i="111"/>
  <c r="W80" i="111"/>
  <c r="Q80" i="111"/>
  <c r="O80" i="111"/>
  <c r="N80" i="111"/>
  <c r="M80" i="111"/>
  <c r="L80" i="111"/>
  <c r="K80" i="111"/>
  <c r="J80" i="111"/>
  <c r="I80" i="111"/>
  <c r="U79" i="111"/>
  <c r="W79" i="111"/>
  <c r="O79" i="111"/>
  <c r="N79" i="111"/>
  <c r="W78" i="111"/>
  <c r="V78" i="111"/>
  <c r="U78" i="111"/>
  <c r="O78" i="111"/>
  <c r="N78" i="111"/>
  <c r="V77" i="111"/>
  <c r="U77" i="111"/>
  <c r="W77" i="111"/>
  <c r="O77" i="111"/>
  <c r="N77" i="111"/>
  <c r="U76" i="111"/>
  <c r="W76" i="111"/>
  <c r="O76" i="111"/>
  <c r="N76" i="111"/>
  <c r="W75" i="111"/>
  <c r="V75" i="111"/>
  <c r="U75" i="111"/>
  <c r="O75" i="111"/>
  <c r="N75" i="111"/>
  <c r="U74" i="111"/>
  <c r="V74" i="111" s="1"/>
  <c r="W74" i="111"/>
  <c r="O74" i="111"/>
  <c r="N74" i="111"/>
  <c r="W73" i="111"/>
  <c r="U73" i="111"/>
  <c r="V73" i="111"/>
  <c r="O73" i="111"/>
  <c r="N73" i="111"/>
  <c r="W72" i="111"/>
  <c r="V72" i="111"/>
  <c r="U72" i="111"/>
  <c r="O72" i="111"/>
  <c r="N72" i="111"/>
  <c r="U71" i="111"/>
  <c r="W71" i="111"/>
  <c r="O71" i="111"/>
  <c r="N71" i="111"/>
  <c r="W70" i="111"/>
  <c r="U70" i="111"/>
  <c r="V70" i="111" s="1"/>
  <c r="O70" i="111"/>
  <c r="N70" i="111"/>
  <c r="V69" i="111"/>
  <c r="U69" i="111"/>
  <c r="W69" i="111"/>
  <c r="O69" i="111"/>
  <c r="N69" i="111"/>
  <c r="U68" i="111"/>
  <c r="W68" i="111"/>
  <c r="O68" i="111"/>
  <c r="N68" i="111"/>
  <c r="W67" i="111"/>
  <c r="V67" i="111"/>
  <c r="U67" i="111"/>
  <c r="O67" i="111"/>
  <c r="N67" i="111"/>
  <c r="V66" i="111"/>
  <c r="U66" i="111"/>
  <c r="W66" i="111"/>
  <c r="O66" i="111"/>
  <c r="N66" i="111"/>
  <c r="W65" i="111"/>
  <c r="U65" i="111"/>
  <c r="O65" i="111"/>
  <c r="N65" i="111"/>
  <c r="W64" i="111"/>
  <c r="V64" i="111"/>
  <c r="U64" i="111"/>
  <c r="O64" i="111"/>
  <c r="N64" i="111"/>
  <c r="U63" i="111"/>
  <c r="W63" i="111"/>
  <c r="O63" i="111"/>
  <c r="N63" i="111"/>
  <c r="W62" i="111"/>
  <c r="U62" i="111"/>
  <c r="V62" i="111" s="1"/>
  <c r="O62" i="111"/>
  <c r="N62" i="111"/>
  <c r="V61" i="111"/>
  <c r="U61" i="111"/>
  <c r="W61" i="111"/>
  <c r="O61" i="111"/>
  <c r="N61" i="111"/>
  <c r="U60" i="111"/>
  <c r="W60" i="111"/>
  <c r="O60" i="111"/>
  <c r="N60" i="111"/>
  <c r="W59" i="111"/>
  <c r="U59" i="111"/>
  <c r="V59" i="111" s="1"/>
  <c r="O59" i="111"/>
  <c r="N59" i="111"/>
  <c r="V58" i="111"/>
  <c r="U58" i="111"/>
  <c r="W58" i="111"/>
  <c r="O58" i="111"/>
  <c r="N58" i="111"/>
  <c r="W57" i="111"/>
  <c r="U57" i="111"/>
  <c r="V57" i="111"/>
  <c r="O57" i="111"/>
  <c r="N57" i="111"/>
  <c r="W56" i="111"/>
  <c r="W156" i="111" s="1"/>
  <c r="U56" i="111"/>
  <c r="U156" i="111" s="1"/>
  <c r="T56" i="111"/>
  <c r="Q56" i="111"/>
  <c r="O56" i="111"/>
  <c r="N56" i="111"/>
  <c r="M56" i="111"/>
  <c r="L56" i="111"/>
  <c r="K56" i="111"/>
  <c r="J56" i="111"/>
  <c r="I56" i="111"/>
  <c r="W55" i="111"/>
  <c r="V55" i="111"/>
  <c r="U55" i="111"/>
  <c r="O55" i="111"/>
  <c r="N55" i="111"/>
  <c r="U54" i="111"/>
  <c r="V54" i="111" s="1"/>
  <c r="W54" i="111"/>
  <c r="O54" i="111"/>
  <c r="N54" i="111"/>
  <c r="U53" i="111"/>
  <c r="W53" i="111"/>
  <c r="O53" i="111"/>
  <c r="N53" i="111"/>
  <c r="W52" i="111"/>
  <c r="V52" i="111"/>
  <c r="U52" i="111"/>
  <c r="O52" i="111"/>
  <c r="N52" i="111"/>
  <c r="U51" i="111"/>
  <c r="V51" i="111" s="1"/>
  <c r="W51" i="111"/>
  <c r="O51" i="111"/>
  <c r="N51" i="111"/>
  <c r="W50" i="111"/>
  <c r="U50" i="111"/>
  <c r="O50" i="111"/>
  <c r="N50" i="111"/>
  <c r="W49" i="111"/>
  <c r="V49" i="111"/>
  <c r="U49" i="111"/>
  <c r="O49" i="111"/>
  <c r="N49" i="111"/>
  <c r="U48" i="111"/>
  <c r="W48" i="111"/>
  <c r="O48" i="111"/>
  <c r="N48" i="111"/>
  <c r="W47" i="111"/>
  <c r="U47" i="111"/>
  <c r="V47" i="111" s="1"/>
  <c r="O47" i="111"/>
  <c r="N47" i="111"/>
  <c r="U46" i="111"/>
  <c r="V46" i="111" s="1"/>
  <c r="W46" i="111"/>
  <c r="O46" i="111"/>
  <c r="N46" i="111"/>
  <c r="U45" i="111"/>
  <c r="W45" i="111"/>
  <c r="O45" i="111"/>
  <c r="N45" i="111"/>
  <c r="W44" i="111"/>
  <c r="V44" i="111"/>
  <c r="U44" i="111"/>
  <c r="O44" i="111"/>
  <c r="N44" i="111"/>
  <c r="V43" i="111"/>
  <c r="U43" i="111"/>
  <c r="W43" i="111"/>
  <c r="O43" i="111"/>
  <c r="N43" i="111"/>
  <c r="W42" i="111"/>
  <c r="U42" i="111"/>
  <c r="O42" i="111"/>
  <c r="N42" i="111"/>
  <c r="W41" i="111"/>
  <c r="V41" i="111"/>
  <c r="U41" i="111"/>
  <c r="O41" i="111"/>
  <c r="N41" i="111"/>
  <c r="U40" i="111"/>
  <c r="W40" i="111"/>
  <c r="O40" i="111"/>
  <c r="N40" i="111"/>
  <c r="W39" i="111"/>
  <c r="U39" i="111"/>
  <c r="V39" i="111" s="1"/>
  <c r="O39" i="111"/>
  <c r="N39" i="111"/>
  <c r="V38" i="111"/>
  <c r="U38" i="111"/>
  <c r="W38" i="111"/>
  <c r="O38" i="111"/>
  <c r="N38" i="111"/>
  <c r="U37" i="111"/>
  <c r="W37" i="111"/>
  <c r="O37" i="111"/>
  <c r="N37" i="111"/>
  <c r="W36" i="111"/>
  <c r="V36" i="111"/>
  <c r="U36" i="111"/>
  <c r="O36" i="111"/>
  <c r="N36" i="111"/>
  <c r="U35" i="111"/>
  <c r="U155" i="111" s="1"/>
  <c r="T35" i="111"/>
  <c r="R155" i="111"/>
  <c r="R170" i="111" s="1"/>
  <c r="Q35" i="111"/>
  <c r="O35" i="111"/>
  <c r="N35" i="111"/>
  <c r="M35" i="111"/>
  <c r="L35" i="111"/>
  <c r="K35" i="111"/>
  <c r="J35" i="111"/>
  <c r="I35" i="111"/>
  <c r="U34" i="111"/>
  <c r="W34" i="111"/>
  <c r="O34" i="111"/>
  <c r="N34" i="111"/>
  <c r="U33" i="111"/>
  <c r="W33" i="111"/>
  <c r="W225" i="111" s="1"/>
  <c r="O33" i="111"/>
  <c r="N33" i="111"/>
  <c r="U32" i="111"/>
  <c r="N32" i="111"/>
  <c r="U31" i="111"/>
  <c r="W31" i="111"/>
  <c r="O31" i="111"/>
  <c r="N31" i="111"/>
  <c r="U30" i="111"/>
  <c r="W30" i="111"/>
  <c r="O30" i="111"/>
  <c r="N30" i="111"/>
  <c r="U29" i="111"/>
  <c r="W29" i="111"/>
  <c r="O29" i="111"/>
  <c r="N29" i="111"/>
  <c r="U28" i="111"/>
  <c r="W28" i="111"/>
  <c r="O28" i="111"/>
  <c r="N28" i="111"/>
  <c r="U27" i="111"/>
  <c r="W27" i="111"/>
  <c r="O27" i="111"/>
  <c r="N27" i="111"/>
  <c r="U26" i="111"/>
  <c r="W26" i="111"/>
  <c r="O26" i="111"/>
  <c r="N26" i="111"/>
  <c r="U25" i="111"/>
  <c r="W25" i="111"/>
  <c r="O25" i="111"/>
  <c r="N25" i="111"/>
  <c r="U24" i="111"/>
  <c r="W24" i="111"/>
  <c r="O24" i="111"/>
  <c r="N24" i="111"/>
  <c r="U23" i="111"/>
  <c r="W23" i="111"/>
  <c r="O23" i="111"/>
  <c r="N23" i="111"/>
  <c r="U22" i="111"/>
  <c r="W22" i="111"/>
  <c r="O22" i="111"/>
  <c r="N22" i="111"/>
  <c r="U21" i="111"/>
  <c r="W21" i="111"/>
  <c r="O21" i="111"/>
  <c r="N21" i="111"/>
  <c r="U20" i="111"/>
  <c r="W20" i="111"/>
  <c r="O20" i="111"/>
  <c r="N20" i="111"/>
  <c r="U19" i="111"/>
  <c r="W19" i="111"/>
  <c r="O19" i="111"/>
  <c r="N19" i="111"/>
  <c r="U18" i="111"/>
  <c r="W18" i="111"/>
  <c r="O18" i="111"/>
  <c r="N18" i="111"/>
  <c r="U17" i="111"/>
  <c r="W17" i="111"/>
  <c r="O17" i="111"/>
  <c r="N17" i="111"/>
  <c r="U16" i="111"/>
  <c r="W16" i="111"/>
  <c r="O16" i="111"/>
  <c r="N16" i="111"/>
  <c r="U15" i="111"/>
  <c r="W15" i="111"/>
  <c r="O15" i="111"/>
  <c r="N15" i="111"/>
  <c r="U14" i="111"/>
  <c r="W14" i="111"/>
  <c r="O14" i="111"/>
  <c r="N14" i="111"/>
  <c r="U13" i="111"/>
  <c r="T13" i="111"/>
  <c r="Q13" i="111"/>
  <c r="M13" i="111"/>
  <c r="L13" i="111"/>
  <c r="K13" i="111"/>
  <c r="K154" i="111" s="1"/>
  <c r="J13" i="111"/>
  <c r="I13" i="111"/>
  <c r="U12" i="111"/>
  <c r="T12" i="111"/>
  <c r="Q12" i="111"/>
  <c r="R12" i="111" s="1"/>
  <c r="P12" i="112" s="1"/>
  <c r="M12" i="111"/>
  <c r="L12" i="111"/>
  <c r="J12" i="111"/>
  <c r="I12" i="111"/>
  <c r="U11" i="111"/>
  <c r="T11" i="111"/>
  <c r="M11" i="111"/>
  <c r="L11" i="111"/>
  <c r="J11" i="111"/>
  <c r="I11" i="111"/>
  <c r="T195" i="108"/>
  <c r="Q195" i="108"/>
  <c r="T194" i="108"/>
  <c r="Q194" i="108"/>
  <c r="T193" i="108"/>
  <c r="Q193" i="108"/>
  <c r="T192" i="108"/>
  <c r="Q192" i="108"/>
  <c r="T191" i="108"/>
  <c r="Q191" i="108"/>
  <c r="T190" i="108"/>
  <c r="Q190" i="108"/>
  <c r="T189" i="108"/>
  <c r="Q189" i="108"/>
  <c r="T188" i="108"/>
  <c r="Q188" i="108"/>
  <c r="T187" i="108"/>
  <c r="Q187" i="108"/>
  <c r="T181" i="108"/>
  <c r="Q181" i="108"/>
  <c r="T177" i="108"/>
  <c r="Q177" i="108"/>
  <c r="Q176" i="108"/>
  <c r="Q175" i="108"/>
  <c r="W172" i="108"/>
  <c r="V172" i="108"/>
  <c r="U172" i="108"/>
  <c r="S172" i="108"/>
  <c r="R172" i="108"/>
  <c r="Q172" i="108"/>
  <c r="P172" i="108"/>
  <c r="O172" i="108"/>
  <c r="N172" i="108"/>
  <c r="M172" i="108"/>
  <c r="L172" i="108"/>
  <c r="K172" i="108"/>
  <c r="J172" i="108"/>
  <c r="I172" i="108"/>
  <c r="W171" i="108"/>
  <c r="V171" i="108"/>
  <c r="U171" i="108"/>
  <c r="S171" i="108"/>
  <c r="R171" i="108"/>
  <c r="Q171" i="108"/>
  <c r="P171" i="108"/>
  <c r="O171" i="108"/>
  <c r="N171" i="108"/>
  <c r="M171" i="108"/>
  <c r="L171" i="108"/>
  <c r="K171" i="108"/>
  <c r="J171" i="108"/>
  <c r="I171" i="108"/>
  <c r="W170" i="108"/>
  <c r="V170" i="108"/>
  <c r="U170" i="108"/>
  <c r="S170" i="108"/>
  <c r="R170" i="108"/>
  <c r="Q170" i="108"/>
  <c r="P170" i="108"/>
  <c r="O170" i="108"/>
  <c r="N170" i="108"/>
  <c r="M170" i="108"/>
  <c r="L170" i="108"/>
  <c r="K170" i="108"/>
  <c r="J170" i="108"/>
  <c r="I170" i="108"/>
  <c r="W169" i="108"/>
  <c r="V169" i="108"/>
  <c r="U169" i="108"/>
  <c r="S169" i="108"/>
  <c r="R169" i="108"/>
  <c r="Q169" i="108"/>
  <c r="P169" i="108"/>
  <c r="O169" i="108"/>
  <c r="N169" i="108"/>
  <c r="M169" i="108"/>
  <c r="L169" i="108"/>
  <c r="K169" i="108"/>
  <c r="J169" i="108"/>
  <c r="I169" i="108"/>
  <c r="H168" i="108"/>
  <c r="W167" i="108"/>
  <c r="V167" i="108"/>
  <c r="U167" i="108"/>
  <c r="T167" i="108"/>
  <c r="S167" i="108"/>
  <c r="R167" i="108"/>
  <c r="Q167" i="108"/>
  <c r="P167" i="108"/>
  <c r="O167" i="108"/>
  <c r="N167" i="108"/>
  <c r="M167" i="108"/>
  <c r="L167" i="108"/>
  <c r="K167" i="108"/>
  <c r="J167" i="108"/>
  <c r="I167" i="108"/>
  <c r="H167" i="108"/>
  <c r="W166" i="108"/>
  <c r="V166" i="108"/>
  <c r="U166" i="108"/>
  <c r="T166" i="108"/>
  <c r="S166" i="108"/>
  <c r="R166" i="108"/>
  <c r="Q166" i="108"/>
  <c r="P166" i="108"/>
  <c r="O166" i="108"/>
  <c r="N166" i="108"/>
  <c r="I166" i="108"/>
  <c r="H166" i="108"/>
  <c r="W165" i="108"/>
  <c r="V165" i="108"/>
  <c r="U165" i="108"/>
  <c r="T165" i="108"/>
  <c r="S165" i="108"/>
  <c r="R165" i="108"/>
  <c r="Q165" i="108"/>
  <c r="P165" i="108"/>
  <c r="O165" i="108"/>
  <c r="N165" i="108"/>
  <c r="I165" i="108"/>
  <c r="H165" i="108"/>
  <c r="W164" i="108"/>
  <c r="V164" i="108"/>
  <c r="U164" i="108"/>
  <c r="T164" i="108"/>
  <c r="S164" i="108"/>
  <c r="R164" i="108"/>
  <c r="Q164" i="108"/>
  <c r="P164" i="108"/>
  <c r="O164" i="108"/>
  <c r="N164" i="108"/>
  <c r="I164" i="108"/>
  <c r="H164" i="108"/>
  <c r="W161" i="108"/>
  <c r="V161" i="108"/>
  <c r="U161" i="108"/>
  <c r="S161" i="108"/>
  <c r="R161" i="108"/>
  <c r="Q161" i="108"/>
  <c r="P161" i="108"/>
  <c r="O161" i="108"/>
  <c r="N161" i="108"/>
  <c r="M161" i="108"/>
  <c r="L161" i="108"/>
  <c r="K161" i="108"/>
  <c r="J161" i="108"/>
  <c r="I161" i="108"/>
  <c r="H161" i="108"/>
  <c r="W160" i="108"/>
  <c r="V160" i="108"/>
  <c r="U160" i="108"/>
  <c r="T160" i="108"/>
  <c r="S160" i="108"/>
  <c r="R160" i="108"/>
  <c r="Q160" i="108"/>
  <c r="P160" i="108"/>
  <c r="O160" i="108"/>
  <c r="N160" i="108"/>
  <c r="M160" i="108"/>
  <c r="L160" i="108"/>
  <c r="K160" i="108"/>
  <c r="J160" i="108"/>
  <c r="I160" i="108"/>
  <c r="H160" i="108"/>
  <c r="F160" i="108"/>
  <c r="E160" i="108"/>
  <c r="D160" i="108"/>
  <c r="C160" i="108"/>
  <c r="B160" i="108"/>
  <c r="W159" i="108"/>
  <c r="V159" i="108"/>
  <c r="U159" i="108"/>
  <c r="T159" i="108"/>
  <c r="S159" i="108"/>
  <c r="R159" i="108"/>
  <c r="Q159" i="108"/>
  <c r="P159" i="108"/>
  <c r="O159" i="108"/>
  <c r="N159" i="108"/>
  <c r="M159" i="108"/>
  <c r="L159" i="108"/>
  <c r="K159" i="108"/>
  <c r="J159" i="108"/>
  <c r="I159" i="108"/>
  <c r="H159" i="108"/>
  <c r="F159" i="108"/>
  <c r="E159" i="108"/>
  <c r="D159" i="108"/>
  <c r="C159" i="108"/>
  <c r="B159" i="108"/>
  <c r="W158" i="108"/>
  <c r="V158" i="108"/>
  <c r="U158" i="108"/>
  <c r="T158" i="108"/>
  <c r="S158" i="108"/>
  <c r="R158" i="108"/>
  <c r="Q158" i="108"/>
  <c r="P158" i="108"/>
  <c r="O158" i="108"/>
  <c r="N158" i="108"/>
  <c r="M158" i="108"/>
  <c r="L158" i="108"/>
  <c r="K158" i="108"/>
  <c r="J158" i="108"/>
  <c r="I158" i="108"/>
  <c r="H158" i="108"/>
  <c r="F158" i="108"/>
  <c r="E158" i="108"/>
  <c r="D158" i="108"/>
  <c r="C158" i="108"/>
  <c r="B158" i="108"/>
  <c r="W157" i="108"/>
  <c r="V157" i="108"/>
  <c r="U157" i="108"/>
  <c r="T157" i="108"/>
  <c r="S157" i="108"/>
  <c r="R157" i="108"/>
  <c r="Q157" i="108"/>
  <c r="P157" i="108"/>
  <c r="O157" i="108"/>
  <c r="N157" i="108"/>
  <c r="M157" i="108"/>
  <c r="L157" i="108"/>
  <c r="K157" i="108"/>
  <c r="J157" i="108"/>
  <c r="I157" i="108"/>
  <c r="H157" i="108"/>
  <c r="F157" i="108"/>
  <c r="E157" i="108"/>
  <c r="B157" i="108"/>
  <c r="W156" i="108"/>
  <c r="V156" i="108"/>
  <c r="U156" i="108"/>
  <c r="T156" i="108"/>
  <c r="S156" i="108"/>
  <c r="R156" i="108"/>
  <c r="Q156" i="108"/>
  <c r="P156" i="108"/>
  <c r="O156" i="108"/>
  <c r="N156" i="108"/>
  <c r="M156" i="108"/>
  <c r="L156" i="108"/>
  <c r="K156" i="108"/>
  <c r="J156" i="108"/>
  <c r="I156" i="108"/>
  <c r="H156" i="108"/>
  <c r="F156" i="108"/>
  <c r="E156" i="108"/>
  <c r="D156" i="108"/>
  <c r="C156" i="108"/>
  <c r="B156" i="108"/>
  <c r="W155" i="108"/>
  <c r="V155" i="108"/>
  <c r="U155" i="108"/>
  <c r="T155" i="108"/>
  <c r="S155" i="108"/>
  <c r="R155" i="108"/>
  <c r="Q155" i="108"/>
  <c r="P155" i="108"/>
  <c r="O155" i="108"/>
  <c r="N155" i="108"/>
  <c r="M155" i="108"/>
  <c r="L155" i="108"/>
  <c r="K155" i="108"/>
  <c r="J155" i="108"/>
  <c r="I155" i="108"/>
  <c r="H155" i="108"/>
  <c r="F155" i="108"/>
  <c r="E155" i="108"/>
  <c r="D155" i="108"/>
  <c r="C155" i="108"/>
  <c r="B155" i="108"/>
  <c r="W154" i="108"/>
  <c r="V154" i="108"/>
  <c r="U154" i="108"/>
  <c r="T154" i="108"/>
  <c r="S154" i="108"/>
  <c r="R154" i="108"/>
  <c r="Q154" i="108"/>
  <c r="P154" i="108"/>
  <c r="O154" i="108"/>
  <c r="N154" i="108"/>
  <c r="M154" i="108"/>
  <c r="L154" i="108"/>
  <c r="K154" i="108"/>
  <c r="J154" i="108"/>
  <c r="I154" i="108"/>
  <c r="H154" i="108"/>
  <c r="F154" i="108"/>
  <c r="E154" i="108"/>
  <c r="D154" i="108"/>
  <c r="C154" i="108"/>
  <c r="B154" i="108"/>
  <c r="W153" i="108"/>
  <c r="V153" i="108"/>
  <c r="U153" i="108"/>
  <c r="T153" i="108"/>
  <c r="S153" i="108"/>
  <c r="R153" i="108"/>
  <c r="Q153" i="108"/>
  <c r="P153" i="108"/>
  <c r="O153" i="108"/>
  <c r="N153" i="108"/>
  <c r="M153" i="108"/>
  <c r="L153" i="108"/>
  <c r="K153" i="108"/>
  <c r="J153" i="108"/>
  <c r="I153" i="108"/>
  <c r="H153" i="108"/>
  <c r="F153" i="108"/>
  <c r="E153" i="108"/>
  <c r="B153" i="108"/>
  <c r="W152" i="108"/>
  <c r="V152" i="108"/>
  <c r="U152" i="108"/>
  <c r="T152" i="108"/>
  <c r="S152" i="108"/>
  <c r="R152" i="108"/>
  <c r="Q152" i="108"/>
  <c r="P152" i="108"/>
  <c r="O152" i="108"/>
  <c r="N152" i="108"/>
  <c r="M152" i="108"/>
  <c r="L152" i="108"/>
  <c r="K152" i="108"/>
  <c r="J152" i="108"/>
  <c r="I152" i="108"/>
  <c r="H152" i="108"/>
  <c r="F152" i="108"/>
  <c r="E152" i="108"/>
  <c r="B152" i="108"/>
  <c r="W151" i="108"/>
  <c r="V151" i="108"/>
  <c r="G151" i="108"/>
  <c r="F151" i="108"/>
  <c r="E151" i="108"/>
  <c r="D151" i="108"/>
  <c r="C151" i="108"/>
  <c r="B151" i="108"/>
  <c r="W147" i="108"/>
  <c r="V147" i="108"/>
  <c r="U147" i="108"/>
  <c r="S147" i="108"/>
  <c r="R147" i="108"/>
  <c r="P147" i="108"/>
  <c r="O147" i="108"/>
  <c r="N147" i="108"/>
  <c r="W146" i="108"/>
  <c r="V146" i="108"/>
  <c r="U146" i="108"/>
  <c r="S146" i="108"/>
  <c r="R146" i="108"/>
  <c r="P146" i="108"/>
  <c r="O146" i="108"/>
  <c r="N146" i="108"/>
  <c r="W145" i="108"/>
  <c r="V145" i="108"/>
  <c r="U145" i="108"/>
  <c r="S145" i="108"/>
  <c r="R145" i="108"/>
  <c r="P145" i="108"/>
  <c r="O145" i="108"/>
  <c r="N145" i="108"/>
  <c r="W144" i="108"/>
  <c r="V144" i="108"/>
  <c r="U144" i="108"/>
  <c r="S144" i="108"/>
  <c r="R144" i="108"/>
  <c r="P144" i="108"/>
  <c r="O144" i="108"/>
  <c r="N144" i="108"/>
  <c r="W143" i="108"/>
  <c r="V143" i="108"/>
  <c r="U143" i="108"/>
  <c r="S143" i="108"/>
  <c r="R143" i="108"/>
  <c r="P143" i="108"/>
  <c r="O143" i="108"/>
  <c r="N143" i="108"/>
  <c r="W142" i="108"/>
  <c r="V142" i="108"/>
  <c r="U142" i="108"/>
  <c r="S142" i="108"/>
  <c r="R142" i="108"/>
  <c r="P142" i="108"/>
  <c r="O142" i="108"/>
  <c r="N142" i="108"/>
  <c r="W141" i="108"/>
  <c r="V141" i="108"/>
  <c r="U141" i="108"/>
  <c r="S141" i="108"/>
  <c r="R141" i="108"/>
  <c r="P141" i="108"/>
  <c r="O141" i="108"/>
  <c r="N141" i="108"/>
  <c r="W140" i="108"/>
  <c r="V140" i="108"/>
  <c r="U140" i="108"/>
  <c r="S140" i="108"/>
  <c r="R140" i="108"/>
  <c r="P140" i="108"/>
  <c r="O140" i="108"/>
  <c r="N140" i="108"/>
  <c r="W139" i="108"/>
  <c r="V139" i="108"/>
  <c r="U139" i="108"/>
  <c r="S139" i="108"/>
  <c r="R139" i="108"/>
  <c r="P139" i="108"/>
  <c r="O139" i="108"/>
  <c r="N139" i="108"/>
  <c r="W138" i="108"/>
  <c r="V138" i="108"/>
  <c r="U138" i="108"/>
  <c r="S138" i="108"/>
  <c r="R138" i="108"/>
  <c r="P138" i="108"/>
  <c r="O138" i="108"/>
  <c r="N138" i="108"/>
  <c r="W137" i="108"/>
  <c r="V137" i="108"/>
  <c r="U137" i="108"/>
  <c r="S137" i="108"/>
  <c r="R137" i="108"/>
  <c r="P137" i="108"/>
  <c r="O137" i="108"/>
  <c r="N137" i="108"/>
  <c r="W136" i="108"/>
  <c r="V136" i="108"/>
  <c r="U136" i="108"/>
  <c r="S136" i="108"/>
  <c r="R136" i="108"/>
  <c r="P136" i="108"/>
  <c r="O136" i="108"/>
  <c r="N136" i="108"/>
  <c r="W135" i="108"/>
  <c r="V135" i="108"/>
  <c r="U135" i="108"/>
  <c r="S135" i="108"/>
  <c r="R135" i="108"/>
  <c r="P135" i="108"/>
  <c r="O135" i="108"/>
  <c r="N135" i="108"/>
  <c r="W134" i="108"/>
  <c r="V134" i="108"/>
  <c r="U134" i="108"/>
  <c r="S134" i="108"/>
  <c r="R134" i="108"/>
  <c r="P134" i="108"/>
  <c r="O134" i="108"/>
  <c r="N134" i="108"/>
  <c r="W133" i="108"/>
  <c r="V133" i="108"/>
  <c r="U133" i="108"/>
  <c r="S133" i="108"/>
  <c r="R133" i="108"/>
  <c r="P133" i="108"/>
  <c r="O133" i="108"/>
  <c r="N133" i="108"/>
  <c r="W132" i="108"/>
  <c r="V132" i="108"/>
  <c r="U132" i="108"/>
  <c r="S132" i="108"/>
  <c r="R132" i="108"/>
  <c r="P132" i="108"/>
  <c r="O132" i="108"/>
  <c r="N132" i="108"/>
  <c r="W131" i="108"/>
  <c r="V131" i="108"/>
  <c r="U131" i="108"/>
  <c r="S131" i="108"/>
  <c r="R131" i="108"/>
  <c r="P131" i="108"/>
  <c r="O131" i="108"/>
  <c r="N131" i="108"/>
  <c r="W130" i="108"/>
  <c r="V130" i="108"/>
  <c r="U130" i="108"/>
  <c r="S130" i="108"/>
  <c r="R130" i="108"/>
  <c r="P130" i="108"/>
  <c r="O130" i="108"/>
  <c r="N130" i="108"/>
  <c r="W129" i="108"/>
  <c r="V129" i="108"/>
  <c r="U129" i="108"/>
  <c r="S129" i="108"/>
  <c r="R129" i="108"/>
  <c r="P129" i="108"/>
  <c r="O129" i="108"/>
  <c r="N129" i="108"/>
  <c r="W128" i="108"/>
  <c r="V128" i="108"/>
  <c r="U128" i="108"/>
  <c r="S128" i="108"/>
  <c r="R128" i="108"/>
  <c r="P128" i="108"/>
  <c r="O128" i="108"/>
  <c r="N128" i="108"/>
  <c r="W127" i="108"/>
  <c r="V127" i="108"/>
  <c r="U127" i="108"/>
  <c r="S127" i="108"/>
  <c r="R127" i="108"/>
  <c r="P127" i="108"/>
  <c r="O127" i="108"/>
  <c r="N127" i="108"/>
  <c r="W126" i="108"/>
  <c r="V126" i="108"/>
  <c r="U126" i="108"/>
  <c r="S126" i="108"/>
  <c r="R126" i="108"/>
  <c r="P126" i="108"/>
  <c r="O126" i="108"/>
  <c r="N126" i="108"/>
  <c r="W125" i="108"/>
  <c r="V125" i="108"/>
  <c r="U125" i="108"/>
  <c r="S125" i="108"/>
  <c r="R125" i="108"/>
  <c r="P125" i="108"/>
  <c r="O125" i="108"/>
  <c r="N125" i="108"/>
  <c r="W124" i="108"/>
  <c r="V124" i="108"/>
  <c r="U124" i="108"/>
  <c r="S124" i="108"/>
  <c r="R124" i="108"/>
  <c r="P124" i="108"/>
  <c r="O124" i="108"/>
  <c r="N124" i="108"/>
  <c r="M124" i="108"/>
  <c r="L124" i="108"/>
  <c r="K124" i="108"/>
  <c r="J124" i="108"/>
  <c r="I124" i="108"/>
  <c r="W123" i="108"/>
  <c r="V123" i="108"/>
  <c r="U123" i="108"/>
  <c r="S123" i="108"/>
  <c r="R123" i="108"/>
  <c r="P123" i="108"/>
  <c r="O123" i="108"/>
  <c r="N123" i="108"/>
  <c r="W122" i="108"/>
  <c r="V122" i="108"/>
  <c r="U122" i="108"/>
  <c r="S122" i="108"/>
  <c r="R122" i="108"/>
  <c r="P122" i="108"/>
  <c r="O122" i="108"/>
  <c r="N122" i="108"/>
  <c r="W121" i="108"/>
  <c r="V121" i="108"/>
  <c r="U121" i="108"/>
  <c r="S121" i="108"/>
  <c r="R121" i="108"/>
  <c r="P121" i="108"/>
  <c r="O121" i="108"/>
  <c r="N121" i="108"/>
  <c r="W120" i="108"/>
  <c r="V120" i="108"/>
  <c r="U120" i="108"/>
  <c r="S120" i="108"/>
  <c r="R120" i="108"/>
  <c r="P120" i="108"/>
  <c r="O120" i="108"/>
  <c r="N120" i="108"/>
  <c r="W119" i="108"/>
  <c r="V119" i="108"/>
  <c r="U119" i="108"/>
  <c r="S119" i="108"/>
  <c r="R119" i="108"/>
  <c r="P119" i="108"/>
  <c r="O119" i="108"/>
  <c r="N119" i="108"/>
  <c r="W118" i="108"/>
  <c r="V118" i="108"/>
  <c r="U118" i="108"/>
  <c r="S118" i="108"/>
  <c r="R118" i="108"/>
  <c r="P118" i="108"/>
  <c r="O118" i="108"/>
  <c r="N118" i="108"/>
  <c r="W117" i="108"/>
  <c r="V117" i="108"/>
  <c r="U117" i="108"/>
  <c r="S117" i="108"/>
  <c r="R117" i="108"/>
  <c r="P117" i="108"/>
  <c r="O117" i="108"/>
  <c r="N117" i="108"/>
  <c r="W116" i="108"/>
  <c r="V116" i="108"/>
  <c r="U116" i="108"/>
  <c r="S116" i="108"/>
  <c r="R116" i="108"/>
  <c r="P116" i="108"/>
  <c r="O116" i="108"/>
  <c r="N116" i="108"/>
  <c r="W115" i="108"/>
  <c r="V115" i="108"/>
  <c r="U115" i="108"/>
  <c r="S115" i="108"/>
  <c r="R115" i="108"/>
  <c r="P115" i="108"/>
  <c r="O115" i="108"/>
  <c r="N115" i="108"/>
  <c r="W114" i="108"/>
  <c r="V114" i="108"/>
  <c r="U114" i="108"/>
  <c r="S114" i="108"/>
  <c r="R114" i="108"/>
  <c r="P114" i="108"/>
  <c r="O114" i="108"/>
  <c r="N114" i="108"/>
  <c r="W113" i="108"/>
  <c r="V113" i="108"/>
  <c r="U113" i="108"/>
  <c r="S113" i="108"/>
  <c r="R113" i="108"/>
  <c r="P113" i="108"/>
  <c r="O113" i="108"/>
  <c r="N113" i="108"/>
  <c r="W112" i="108"/>
  <c r="V112" i="108"/>
  <c r="U112" i="108"/>
  <c r="S112" i="108"/>
  <c r="R112" i="108"/>
  <c r="P112" i="108"/>
  <c r="O112" i="108"/>
  <c r="N112" i="108"/>
  <c r="W111" i="108"/>
  <c r="V111" i="108"/>
  <c r="U111" i="108"/>
  <c r="S111" i="108"/>
  <c r="R111" i="108"/>
  <c r="P111" i="108"/>
  <c r="O111" i="108"/>
  <c r="N111" i="108"/>
  <c r="W110" i="108"/>
  <c r="V110" i="108"/>
  <c r="U110" i="108"/>
  <c r="S110" i="108"/>
  <c r="R110" i="108"/>
  <c r="P110" i="108"/>
  <c r="O110" i="108"/>
  <c r="N110" i="108"/>
  <c r="W109" i="108"/>
  <c r="V109" i="108"/>
  <c r="U109" i="108"/>
  <c r="S109" i="108"/>
  <c r="R109" i="108"/>
  <c r="P109" i="108"/>
  <c r="O109" i="108"/>
  <c r="N109" i="108"/>
  <c r="W108" i="108"/>
  <c r="V108" i="108"/>
  <c r="U108" i="108"/>
  <c r="S108" i="108"/>
  <c r="R108" i="108"/>
  <c r="P108" i="108"/>
  <c r="O108" i="108"/>
  <c r="N108" i="108"/>
  <c r="W107" i="108"/>
  <c r="V107" i="108"/>
  <c r="U107" i="108"/>
  <c r="S107" i="108"/>
  <c r="R107" i="108"/>
  <c r="P107" i="108"/>
  <c r="O107" i="108"/>
  <c r="N107" i="108"/>
  <c r="W106" i="108"/>
  <c r="V106" i="108"/>
  <c r="U106" i="108"/>
  <c r="S106" i="108"/>
  <c r="R106" i="108"/>
  <c r="P106" i="108"/>
  <c r="O106" i="108"/>
  <c r="N106" i="108"/>
  <c r="W105" i="108"/>
  <c r="V105" i="108"/>
  <c r="U105" i="108"/>
  <c r="S105" i="108"/>
  <c r="R105" i="108"/>
  <c r="P105" i="108"/>
  <c r="O105" i="108"/>
  <c r="N105" i="108"/>
  <c r="W104" i="108"/>
  <c r="V104" i="108"/>
  <c r="U104" i="108"/>
  <c r="S104" i="108"/>
  <c r="R104" i="108"/>
  <c r="P104" i="108"/>
  <c r="O104" i="108"/>
  <c r="N104" i="108"/>
  <c r="W103" i="108"/>
  <c r="V103" i="108"/>
  <c r="U103" i="108"/>
  <c r="S103" i="108"/>
  <c r="R103" i="108"/>
  <c r="P103" i="108"/>
  <c r="O103" i="108"/>
  <c r="N103" i="108"/>
  <c r="M103" i="108"/>
  <c r="L103" i="108"/>
  <c r="K103" i="108"/>
  <c r="J103" i="108"/>
  <c r="I103" i="108"/>
  <c r="W102" i="108"/>
  <c r="V102" i="108"/>
  <c r="U102" i="108"/>
  <c r="S102" i="108"/>
  <c r="R102" i="108"/>
  <c r="P102" i="108"/>
  <c r="O102" i="108"/>
  <c r="N102" i="108"/>
  <c r="W101" i="108"/>
  <c r="V101" i="108"/>
  <c r="U101" i="108"/>
  <c r="S101" i="108"/>
  <c r="R101" i="108"/>
  <c r="P101" i="108"/>
  <c r="O101" i="108"/>
  <c r="N101" i="108"/>
  <c r="W100" i="108"/>
  <c r="V100" i="108"/>
  <c r="U100" i="108"/>
  <c r="S100" i="108"/>
  <c r="R100" i="108"/>
  <c r="P100" i="108"/>
  <c r="O100" i="108"/>
  <c r="N100" i="108"/>
  <c r="W99" i="108"/>
  <c r="V99" i="108"/>
  <c r="U99" i="108"/>
  <c r="S99" i="108"/>
  <c r="R99" i="108"/>
  <c r="P99" i="108"/>
  <c r="O99" i="108"/>
  <c r="N99" i="108"/>
  <c r="W98" i="108"/>
  <c r="V98" i="108"/>
  <c r="U98" i="108"/>
  <c r="S98" i="108"/>
  <c r="R98" i="108"/>
  <c r="P98" i="108"/>
  <c r="O98" i="108"/>
  <c r="N98" i="108"/>
  <c r="W97" i="108"/>
  <c r="V97" i="108"/>
  <c r="U97" i="108"/>
  <c r="S97" i="108"/>
  <c r="R97" i="108"/>
  <c r="P97" i="108"/>
  <c r="O97" i="108"/>
  <c r="N97" i="108"/>
  <c r="W96" i="108"/>
  <c r="V96" i="108"/>
  <c r="U96" i="108"/>
  <c r="S96" i="108"/>
  <c r="R96" i="108"/>
  <c r="P96" i="108"/>
  <c r="O96" i="108"/>
  <c r="N96" i="108"/>
  <c r="W95" i="108"/>
  <c r="V95" i="108"/>
  <c r="U95" i="108"/>
  <c r="S95" i="108"/>
  <c r="R95" i="108"/>
  <c r="P95" i="108"/>
  <c r="O95" i="108"/>
  <c r="N95" i="108"/>
  <c r="W94" i="108"/>
  <c r="V94" i="108"/>
  <c r="U94" i="108"/>
  <c r="S94" i="108"/>
  <c r="R94" i="108"/>
  <c r="P94" i="108"/>
  <c r="O94" i="108"/>
  <c r="N94" i="108"/>
  <c r="W93" i="108"/>
  <c r="V93" i="108"/>
  <c r="U93" i="108"/>
  <c r="S93" i="108"/>
  <c r="R93" i="108"/>
  <c r="P93" i="108"/>
  <c r="O93" i="108"/>
  <c r="N93" i="108"/>
  <c r="W92" i="108"/>
  <c r="V92" i="108"/>
  <c r="U92" i="108"/>
  <c r="S92" i="108"/>
  <c r="R92" i="108"/>
  <c r="P92" i="108"/>
  <c r="O92" i="108"/>
  <c r="N92" i="108"/>
  <c r="W91" i="108"/>
  <c r="V91" i="108"/>
  <c r="U91" i="108"/>
  <c r="S91" i="108"/>
  <c r="R91" i="108"/>
  <c r="P91" i="108"/>
  <c r="O91" i="108"/>
  <c r="N91" i="108"/>
  <c r="W90" i="108"/>
  <c r="V90" i="108"/>
  <c r="U90" i="108"/>
  <c r="S90" i="108"/>
  <c r="R90" i="108"/>
  <c r="P90" i="108"/>
  <c r="O90" i="108"/>
  <c r="N90" i="108"/>
  <c r="W89" i="108"/>
  <c r="V89" i="108"/>
  <c r="U89" i="108"/>
  <c r="S89" i="108"/>
  <c r="R89" i="108"/>
  <c r="P89" i="108"/>
  <c r="O89" i="108"/>
  <c r="N89" i="108"/>
  <c r="W88" i="108"/>
  <c r="V88" i="108"/>
  <c r="U88" i="108"/>
  <c r="S88" i="108"/>
  <c r="R88" i="108"/>
  <c r="P88" i="108"/>
  <c r="O88" i="108"/>
  <c r="N88" i="108"/>
  <c r="W87" i="108"/>
  <c r="V87" i="108"/>
  <c r="U87" i="108"/>
  <c r="S87" i="108"/>
  <c r="R87" i="108"/>
  <c r="P87" i="108"/>
  <c r="O87" i="108"/>
  <c r="N87" i="108"/>
  <c r="W86" i="108"/>
  <c r="V86" i="108"/>
  <c r="U86" i="108"/>
  <c r="S86" i="108"/>
  <c r="R86" i="108"/>
  <c r="P86" i="108"/>
  <c r="O86" i="108"/>
  <c r="N86" i="108"/>
  <c r="W85" i="108"/>
  <c r="V85" i="108"/>
  <c r="U85" i="108"/>
  <c r="S85" i="108"/>
  <c r="R85" i="108"/>
  <c r="P85" i="108"/>
  <c r="O85" i="108"/>
  <c r="N85" i="108"/>
  <c r="W84" i="108"/>
  <c r="V84" i="108"/>
  <c r="U84" i="108"/>
  <c r="S84" i="108"/>
  <c r="R84" i="108"/>
  <c r="P84" i="108"/>
  <c r="O84" i="108"/>
  <c r="N84" i="108"/>
  <c r="W83" i="108"/>
  <c r="V83" i="108"/>
  <c r="U83" i="108"/>
  <c r="S83" i="108"/>
  <c r="R83" i="108"/>
  <c r="P83" i="108"/>
  <c r="O83" i="108"/>
  <c r="N83" i="108"/>
  <c r="W82" i="108"/>
  <c r="V82" i="108"/>
  <c r="U82" i="108"/>
  <c r="S82" i="108"/>
  <c r="R82" i="108"/>
  <c r="P82" i="108"/>
  <c r="O82" i="108"/>
  <c r="N82" i="108"/>
  <c r="W81" i="108"/>
  <c r="V81" i="108"/>
  <c r="U81" i="108"/>
  <c r="S81" i="108"/>
  <c r="R81" i="108"/>
  <c r="P81" i="108"/>
  <c r="O81" i="108"/>
  <c r="N81" i="108"/>
  <c r="M81" i="108"/>
  <c r="L81" i="108"/>
  <c r="K81" i="108"/>
  <c r="J81" i="108"/>
  <c r="I81" i="108"/>
  <c r="W80" i="108"/>
  <c r="V80" i="108"/>
  <c r="U80" i="108"/>
  <c r="S80" i="108"/>
  <c r="R80" i="108"/>
  <c r="Q80" i="108"/>
  <c r="P80" i="108"/>
  <c r="O80" i="108"/>
  <c r="N80" i="108"/>
  <c r="M80" i="108"/>
  <c r="L80" i="108"/>
  <c r="K80" i="108"/>
  <c r="J80" i="108"/>
  <c r="I80" i="108"/>
  <c r="W79" i="108"/>
  <c r="V79" i="108"/>
  <c r="U79" i="108"/>
  <c r="S79" i="108"/>
  <c r="R79" i="108"/>
  <c r="P79" i="108"/>
  <c r="O79" i="108"/>
  <c r="N79" i="108"/>
  <c r="W78" i="108"/>
  <c r="V78" i="108"/>
  <c r="U78" i="108"/>
  <c r="S78" i="108"/>
  <c r="R78" i="108"/>
  <c r="P78" i="108"/>
  <c r="O78" i="108"/>
  <c r="N78" i="108"/>
  <c r="W77" i="108"/>
  <c r="V77" i="108"/>
  <c r="U77" i="108"/>
  <c r="S77" i="108"/>
  <c r="R77" i="108"/>
  <c r="P77" i="108"/>
  <c r="O77" i="108"/>
  <c r="N77" i="108"/>
  <c r="W76" i="108"/>
  <c r="V76" i="108"/>
  <c r="U76" i="108"/>
  <c r="S76" i="108"/>
  <c r="R76" i="108"/>
  <c r="P76" i="108"/>
  <c r="O76" i="108"/>
  <c r="N76" i="108"/>
  <c r="W75" i="108"/>
  <c r="V75" i="108"/>
  <c r="U75" i="108"/>
  <c r="S75" i="108"/>
  <c r="R75" i="108"/>
  <c r="P75" i="108"/>
  <c r="O75" i="108"/>
  <c r="N75" i="108"/>
  <c r="W74" i="108"/>
  <c r="V74" i="108"/>
  <c r="U74" i="108"/>
  <c r="S74" i="108"/>
  <c r="R74" i="108"/>
  <c r="P74" i="108"/>
  <c r="O74" i="108"/>
  <c r="N74" i="108"/>
  <c r="W73" i="108"/>
  <c r="V73" i="108"/>
  <c r="U73" i="108"/>
  <c r="S73" i="108"/>
  <c r="R73" i="108"/>
  <c r="P73" i="108"/>
  <c r="O73" i="108"/>
  <c r="N73" i="108"/>
  <c r="W72" i="108"/>
  <c r="V72" i="108"/>
  <c r="U72" i="108"/>
  <c r="S72" i="108"/>
  <c r="R72" i="108"/>
  <c r="P72" i="108"/>
  <c r="O72" i="108"/>
  <c r="N72" i="108"/>
  <c r="W71" i="108"/>
  <c r="V71" i="108"/>
  <c r="U71" i="108"/>
  <c r="S71" i="108"/>
  <c r="R71" i="108"/>
  <c r="P71" i="108"/>
  <c r="O71" i="108"/>
  <c r="N71" i="108"/>
  <c r="W70" i="108"/>
  <c r="V70" i="108"/>
  <c r="U70" i="108"/>
  <c r="S70" i="108"/>
  <c r="R70" i="108"/>
  <c r="P70" i="108"/>
  <c r="O70" i="108"/>
  <c r="N70" i="108"/>
  <c r="W69" i="108"/>
  <c r="V69" i="108"/>
  <c r="U69" i="108"/>
  <c r="S69" i="108"/>
  <c r="R69" i="108"/>
  <c r="P69" i="108"/>
  <c r="O69" i="108"/>
  <c r="N69" i="108"/>
  <c r="W68" i="108"/>
  <c r="V68" i="108"/>
  <c r="U68" i="108"/>
  <c r="S68" i="108"/>
  <c r="R68" i="108"/>
  <c r="P68" i="108"/>
  <c r="O68" i="108"/>
  <c r="N68" i="108"/>
  <c r="W67" i="108"/>
  <c r="V67" i="108"/>
  <c r="U67" i="108"/>
  <c r="S67" i="108"/>
  <c r="R67" i="108"/>
  <c r="P67" i="108"/>
  <c r="O67" i="108"/>
  <c r="N67" i="108"/>
  <c r="W66" i="108"/>
  <c r="V66" i="108"/>
  <c r="U66" i="108"/>
  <c r="S66" i="108"/>
  <c r="R66" i="108"/>
  <c r="P66" i="108"/>
  <c r="O66" i="108"/>
  <c r="N66" i="108"/>
  <c r="W65" i="108"/>
  <c r="V65" i="108"/>
  <c r="U65" i="108"/>
  <c r="S65" i="108"/>
  <c r="R65" i="108"/>
  <c r="P65" i="108"/>
  <c r="O65" i="108"/>
  <c r="N65" i="108"/>
  <c r="W64" i="108"/>
  <c r="V64" i="108"/>
  <c r="U64" i="108"/>
  <c r="S64" i="108"/>
  <c r="R64" i="108"/>
  <c r="P64" i="108"/>
  <c r="O64" i="108"/>
  <c r="N64" i="108"/>
  <c r="W63" i="108"/>
  <c r="V63" i="108"/>
  <c r="U63" i="108"/>
  <c r="S63" i="108"/>
  <c r="R63" i="108"/>
  <c r="P63" i="108"/>
  <c r="O63" i="108"/>
  <c r="N63" i="108"/>
  <c r="W62" i="108"/>
  <c r="V62" i="108"/>
  <c r="U62" i="108"/>
  <c r="S62" i="108"/>
  <c r="R62" i="108"/>
  <c r="P62" i="108"/>
  <c r="O62" i="108"/>
  <c r="N62" i="108"/>
  <c r="W61" i="108"/>
  <c r="V61" i="108"/>
  <c r="U61" i="108"/>
  <c r="S61" i="108"/>
  <c r="R61" i="108"/>
  <c r="P61" i="108"/>
  <c r="O61" i="108"/>
  <c r="N61" i="108"/>
  <c r="W60" i="108"/>
  <c r="V60" i="108"/>
  <c r="U60" i="108"/>
  <c r="S60" i="108"/>
  <c r="R60" i="108"/>
  <c r="P60" i="108"/>
  <c r="O60" i="108"/>
  <c r="N60" i="108"/>
  <c r="W59" i="108"/>
  <c r="V59" i="108"/>
  <c r="U59" i="108"/>
  <c r="S59" i="108"/>
  <c r="R59" i="108"/>
  <c r="P59" i="108"/>
  <c r="O59" i="108"/>
  <c r="N59" i="108"/>
  <c r="W58" i="108"/>
  <c r="V58" i="108"/>
  <c r="U58" i="108"/>
  <c r="S58" i="108"/>
  <c r="R58" i="108"/>
  <c r="P58" i="108"/>
  <c r="O58" i="108"/>
  <c r="N58" i="108"/>
  <c r="W57" i="108"/>
  <c r="V57" i="108"/>
  <c r="U57" i="108"/>
  <c r="S57" i="108"/>
  <c r="R57" i="108"/>
  <c r="P57" i="108"/>
  <c r="O57" i="108"/>
  <c r="N57" i="108"/>
  <c r="W56" i="108"/>
  <c r="V56" i="108"/>
  <c r="U56" i="108"/>
  <c r="S56" i="108"/>
  <c r="R56" i="108"/>
  <c r="Q56" i="108"/>
  <c r="P56" i="108"/>
  <c r="O56" i="108"/>
  <c r="N56" i="108"/>
  <c r="M56" i="108"/>
  <c r="L56" i="108"/>
  <c r="K56" i="108"/>
  <c r="J56" i="108"/>
  <c r="I56" i="108"/>
  <c r="W55" i="108"/>
  <c r="V55" i="108"/>
  <c r="U55" i="108"/>
  <c r="S55" i="108"/>
  <c r="R55" i="108"/>
  <c r="P55" i="108"/>
  <c r="O55" i="108"/>
  <c r="N55" i="108"/>
  <c r="W54" i="108"/>
  <c r="V54" i="108"/>
  <c r="U54" i="108"/>
  <c r="S54" i="108"/>
  <c r="R54" i="108"/>
  <c r="P54" i="108"/>
  <c r="O54" i="108"/>
  <c r="N54" i="108"/>
  <c r="W53" i="108"/>
  <c r="V53" i="108"/>
  <c r="U53" i="108"/>
  <c r="S53" i="108"/>
  <c r="R53" i="108"/>
  <c r="P53" i="108"/>
  <c r="O53" i="108"/>
  <c r="N53" i="108"/>
  <c r="W52" i="108"/>
  <c r="V52" i="108"/>
  <c r="U52" i="108"/>
  <c r="S52" i="108"/>
  <c r="R52" i="108"/>
  <c r="P52" i="108"/>
  <c r="O52" i="108"/>
  <c r="N52" i="108"/>
  <c r="W51" i="108"/>
  <c r="V51" i="108"/>
  <c r="U51" i="108"/>
  <c r="S51" i="108"/>
  <c r="R51" i="108"/>
  <c r="P51" i="108"/>
  <c r="O51" i="108"/>
  <c r="N51" i="108"/>
  <c r="W50" i="108"/>
  <c r="V50" i="108"/>
  <c r="U50" i="108"/>
  <c r="S50" i="108"/>
  <c r="R50" i="108"/>
  <c r="P50" i="108"/>
  <c r="O50" i="108"/>
  <c r="N50" i="108"/>
  <c r="W49" i="108"/>
  <c r="V49" i="108"/>
  <c r="U49" i="108"/>
  <c r="S49" i="108"/>
  <c r="R49" i="108"/>
  <c r="P49" i="108"/>
  <c r="O49" i="108"/>
  <c r="N49" i="108"/>
  <c r="W48" i="108"/>
  <c r="V48" i="108"/>
  <c r="U48" i="108"/>
  <c r="S48" i="108"/>
  <c r="R48" i="108"/>
  <c r="P48" i="108"/>
  <c r="O48" i="108"/>
  <c r="N48" i="108"/>
  <c r="W47" i="108"/>
  <c r="V47" i="108"/>
  <c r="U47" i="108"/>
  <c r="S47" i="108"/>
  <c r="R47" i="108"/>
  <c r="P47" i="108"/>
  <c r="O47" i="108"/>
  <c r="N47" i="108"/>
  <c r="W46" i="108"/>
  <c r="V46" i="108"/>
  <c r="U46" i="108"/>
  <c r="S46" i="108"/>
  <c r="R46" i="108"/>
  <c r="P46" i="108"/>
  <c r="O46" i="108"/>
  <c r="N46" i="108"/>
  <c r="W45" i="108"/>
  <c r="V45" i="108"/>
  <c r="U45" i="108"/>
  <c r="S45" i="108"/>
  <c r="R45" i="108"/>
  <c r="P45" i="108"/>
  <c r="O45" i="108"/>
  <c r="N45" i="108"/>
  <c r="W44" i="108"/>
  <c r="V44" i="108"/>
  <c r="U44" i="108"/>
  <c r="S44" i="108"/>
  <c r="R44" i="108"/>
  <c r="P44" i="108"/>
  <c r="O44" i="108"/>
  <c r="N44" i="108"/>
  <c r="W43" i="108"/>
  <c r="V43" i="108"/>
  <c r="U43" i="108"/>
  <c r="S43" i="108"/>
  <c r="R43" i="108"/>
  <c r="P43" i="108"/>
  <c r="O43" i="108"/>
  <c r="N43" i="108"/>
  <c r="W42" i="108"/>
  <c r="V42" i="108"/>
  <c r="U42" i="108"/>
  <c r="S42" i="108"/>
  <c r="R42" i="108"/>
  <c r="P42" i="108"/>
  <c r="O42" i="108"/>
  <c r="N42" i="108"/>
  <c r="W41" i="108"/>
  <c r="V41" i="108"/>
  <c r="U41" i="108"/>
  <c r="S41" i="108"/>
  <c r="R41" i="108"/>
  <c r="P41" i="108"/>
  <c r="O41" i="108"/>
  <c r="N41" i="108"/>
  <c r="W40" i="108"/>
  <c r="V40" i="108"/>
  <c r="U40" i="108"/>
  <c r="S40" i="108"/>
  <c r="R40" i="108"/>
  <c r="P40" i="108"/>
  <c r="O40" i="108"/>
  <c r="N40" i="108"/>
  <c r="W39" i="108"/>
  <c r="V39" i="108"/>
  <c r="U39" i="108"/>
  <c r="S39" i="108"/>
  <c r="R39" i="108"/>
  <c r="P39" i="108"/>
  <c r="O39" i="108"/>
  <c r="N39" i="108"/>
  <c r="W38" i="108"/>
  <c r="V38" i="108"/>
  <c r="U38" i="108"/>
  <c r="S38" i="108"/>
  <c r="R38" i="108"/>
  <c r="P38" i="108"/>
  <c r="O38" i="108"/>
  <c r="N38" i="108"/>
  <c r="W37" i="108"/>
  <c r="V37" i="108"/>
  <c r="U37" i="108"/>
  <c r="S37" i="108"/>
  <c r="R37" i="108"/>
  <c r="P37" i="108"/>
  <c r="O37" i="108"/>
  <c r="N37" i="108"/>
  <c r="W36" i="108"/>
  <c r="V36" i="108"/>
  <c r="U36" i="108"/>
  <c r="S36" i="108"/>
  <c r="R36" i="108"/>
  <c r="P36" i="108"/>
  <c r="O36" i="108"/>
  <c r="N36" i="108"/>
  <c r="W35" i="108"/>
  <c r="V35" i="108"/>
  <c r="U35" i="108"/>
  <c r="S35" i="108"/>
  <c r="R35" i="108"/>
  <c r="Q35" i="108"/>
  <c r="P35" i="108"/>
  <c r="O35" i="108"/>
  <c r="N35" i="108"/>
  <c r="M35" i="108"/>
  <c r="L35" i="108"/>
  <c r="K35" i="108"/>
  <c r="J35" i="108"/>
  <c r="I35" i="108"/>
  <c r="W34" i="108"/>
  <c r="V34" i="108"/>
  <c r="U34" i="108"/>
  <c r="S34" i="108"/>
  <c r="R34" i="108"/>
  <c r="P34" i="108"/>
  <c r="O34" i="108"/>
  <c r="N34" i="108"/>
  <c r="W33" i="108"/>
  <c r="V33" i="108"/>
  <c r="U33" i="108"/>
  <c r="S33" i="108"/>
  <c r="R33" i="108"/>
  <c r="P33" i="108"/>
  <c r="O33" i="108"/>
  <c r="N33" i="108"/>
  <c r="W32" i="108"/>
  <c r="V32" i="108"/>
  <c r="U32" i="108"/>
  <c r="S32" i="108"/>
  <c r="R32" i="108"/>
  <c r="P32" i="108"/>
  <c r="O32" i="108"/>
  <c r="N32" i="108"/>
  <c r="W31" i="108"/>
  <c r="V31" i="108"/>
  <c r="U31" i="108"/>
  <c r="S31" i="108"/>
  <c r="R31" i="108"/>
  <c r="P31" i="108"/>
  <c r="O31" i="108"/>
  <c r="N31" i="108"/>
  <c r="W30" i="108"/>
  <c r="V30" i="108"/>
  <c r="U30" i="108"/>
  <c r="S30" i="108"/>
  <c r="R30" i="108"/>
  <c r="P30" i="108"/>
  <c r="O30" i="108"/>
  <c r="N30" i="108"/>
  <c r="W29" i="108"/>
  <c r="V29" i="108"/>
  <c r="U29" i="108"/>
  <c r="S29" i="108"/>
  <c r="R29" i="108"/>
  <c r="P29" i="108"/>
  <c r="O29" i="108"/>
  <c r="N29" i="108"/>
  <c r="W28" i="108"/>
  <c r="V28" i="108"/>
  <c r="U28" i="108"/>
  <c r="S28" i="108"/>
  <c r="R28" i="108"/>
  <c r="P28" i="108"/>
  <c r="O28" i="108"/>
  <c r="N28" i="108"/>
  <c r="W27" i="108"/>
  <c r="V27" i="108"/>
  <c r="U27" i="108"/>
  <c r="S27" i="108"/>
  <c r="R27" i="108"/>
  <c r="P27" i="108"/>
  <c r="O27" i="108"/>
  <c r="N27" i="108"/>
  <c r="W26" i="108"/>
  <c r="V26" i="108"/>
  <c r="U26" i="108"/>
  <c r="S26" i="108"/>
  <c r="R26" i="108"/>
  <c r="P26" i="108"/>
  <c r="O26" i="108"/>
  <c r="N26" i="108"/>
  <c r="W25" i="108"/>
  <c r="V25" i="108"/>
  <c r="U25" i="108"/>
  <c r="S25" i="108"/>
  <c r="R25" i="108"/>
  <c r="P25" i="108"/>
  <c r="O25" i="108"/>
  <c r="N25" i="108"/>
  <c r="W24" i="108"/>
  <c r="V24" i="108"/>
  <c r="U24" i="108"/>
  <c r="S24" i="108"/>
  <c r="R24" i="108"/>
  <c r="P24" i="108"/>
  <c r="O24" i="108"/>
  <c r="N24" i="108"/>
  <c r="W23" i="108"/>
  <c r="V23" i="108"/>
  <c r="U23" i="108"/>
  <c r="S23" i="108"/>
  <c r="R23" i="108"/>
  <c r="P23" i="108"/>
  <c r="O23" i="108"/>
  <c r="N23" i="108"/>
  <c r="W22" i="108"/>
  <c r="V22" i="108"/>
  <c r="U22" i="108"/>
  <c r="S22" i="108"/>
  <c r="R22" i="108"/>
  <c r="P22" i="108"/>
  <c r="O22" i="108"/>
  <c r="N22" i="108"/>
  <c r="W21" i="108"/>
  <c r="V21" i="108"/>
  <c r="U21" i="108"/>
  <c r="S21" i="108"/>
  <c r="R21" i="108"/>
  <c r="P21" i="108"/>
  <c r="O21" i="108"/>
  <c r="N21" i="108"/>
  <c r="W20" i="108"/>
  <c r="V20" i="108"/>
  <c r="U20" i="108"/>
  <c r="S20" i="108"/>
  <c r="R20" i="108"/>
  <c r="P20" i="108"/>
  <c r="O20" i="108"/>
  <c r="N20" i="108"/>
  <c r="W19" i="108"/>
  <c r="V19" i="108"/>
  <c r="U19" i="108"/>
  <c r="S19" i="108"/>
  <c r="R19" i="108"/>
  <c r="P19" i="108"/>
  <c r="O19" i="108"/>
  <c r="N19" i="108"/>
  <c r="W18" i="108"/>
  <c r="V18" i="108"/>
  <c r="U18" i="108"/>
  <c r="S18" i="108"/>
  <c r="R18" i="108"/>
  <c r="P18" i="108"/>
  <c r="O18" i="108"/>
  <c r="N18" i="108"/>
  <c r="W17" i="108"/>
  <c r="V17" i="108"/>
  <c r="U17" i="108"/>
  <c r="S17" i="108"/>
  <c r="R17" i="108"/>
  <c r="P17" i="108"/>
  <c r="O17" i="108"/>
  <c r="N17" i="108"/>
  <c r="W16" i="108"/>
  <c r="V16" i="108"/>
  <c r="U16" i="108"/>
  <c r="S16" i="108"/>
  <c r="R16" i="108"/>
  <c r="P16" i="108"/>
  <c r="O16" i="108"/>
  <c r="N16" i="108"/>
  <c r="W15" i="108"/>
  <c r="V15" i="108"/>
  <c r="U15" i="108"/>
  <c r="S15" i="108"/>
  <c r="R15" i="108"/>
  <c r="P15" i="108"/>
  <c r="O15" i="108"/>
  <c r="N15" i="108"/>
  <c r="W14" i="108"/>
  <c r="V14" i="108"/>
  <c r="U14" i="108"/>
  <c r="S14" i="108"/>
  <c r="R14" i="108"/>
  <c r="P14" i="108"/>
  <c r="O14" i="108"/>
  <c r="N14" i="108"/>
  <c r="W13" i="108"/>
  <c r="V13" i="108"/>
  <c r="U13" i="108"/>
  <c r="S13" i="108"/>
  <c r="R13" i="108"/>
  <c r="Q13" i="108"/>
  <c r="P13" i="108"/>
  <c r="O13" i="108"/>
  <c r="N13" i="108"/>
  <c r="M13" i="108"/>
  <c r="L13" i="108"/>
  <c r="K13" i="108"/>
  <c r="J13" i="108"/>
  <c r="I13" i="108"/>
  <c r="W12" i="108"/>
  <c r="V12" i="108"/>
  <c r="U12" i="108"/>
  <c r="S12" i="108"/>
  <c r="R12" i="108"/>
  <c r="Q12" i="108"/>
  <c r="P12" i="108"/>
  <c r="O12" i="108"/>
  <c r="N12" i="108"/>
  <c r="M12" i="108"/>
  <c r="L12" i="108"/>
  <c r="K12" i="108"/>
  <c r="J12" i="108"/>
  <c r="I12" i="108"/>
  <c r="W11" i="108"/>
  <c r="V11" i="108"/>
  <c r="U11" i="108"/>
  <c r="T11" i="108"/>
  <c r="S11" i="108"/>
  <c r="R11" i="108"/>
  <c r="Q11" i="108"/>
  <c r="P11" i="108"/>
  <c r="O11" i="108"/>
  <c r="N11" i="108"/>
  <c r="M11" i="108"/>
  <c r="L11" i="108"/>
  <c r="K11" i="108"/>
  <c r="J11" i="108"/>
  <c r="I11" i="108"/>
  <c r="T195" i="107"/>
  <c r="Q195" i="107"/>
  <c r="T194" i="107"/>
  <c r="Q194" i="107"/>
  <c r="T193" i="107"/>
  <c r="Q193" i="107"/>
  <c r="T192" i="107"/>
  <c r="Q192" i="107"/>
  <c r="T191" i="107"/>
  <c r="Q191" i="107"/>
  <c r="T190" i="107"/>
  <c r="Q190" i="107"/>
  <c r="T189" i="107"/>
  <c r="Q189" i="107"/>
  <c r="T188" i="107"/>
  <c r="Q188" i="107"/>
  <c r="T187" i="107"/>
  <c r="Q187" i="107"/>
  <c r="T181" i="107"/>
  <c r="Q181" i="107"/>
  <c r="T177" i="107"/>
  <c r="Q177" i="107"/>
  <c r="W172" i="107"/>
  <c r="V172" i="107"/>
  <c r="U172" i="107"/>
  <c r="T172" i="107"/>
  <c r="S172" i="107"/>
  <c r="R172" i="107"/>
  <c r="Q172" i="107"/>
  <c r="P172" i="107"/>
  <c r="O172" i="107"/>
  <c r="N172" i="107"/>
  <c r="M172" i="107"/>
  <c r="L172" i="107"/>
  <c r="K172" i="107"/>
  <c r="J172" i="107"/>
  <c r="I172" i="107"/>
  <c r="W171" i="107"/>
  <c r="V171" i="107"/>
  <c r="U171" i="107"/>
  <c r="T171" i="107"/>
  <c r="S171" i="107"/>
  <c r="R171" i="107"/>
  <c r="Q171" i="107"/>
  <c r="P171" i="107"/>
  <c r="O171" i="107"/>
  <c r="N171" i="107"/>
  <c r="M171" i="107"/>
  <c r="L171" i="107"/>
  <c r="K171" i="107"/>
  <c r="J171" i="107"/>
  <c r="I171" i="107"/>
  <c r="W170" i="107"/>
  <c r="V170" i="107"/>
  <c r="U170" i="107"/>
  <c r="T170" i="107"/>
  <c r="S170" i="107"/>
  <c r="R170" i="107"/>
  <c r="Q170" i="107"/>
  <c r="P170" i="107"/>
  <c r="O170" i="107"/>
  <c r="N170" i="107"/>
  <c r="M170" i="107"/>
  <c r="L170" i="107"/>
  <c r="K170" i="107"/>
  <c r="J170" i="107"/>
  <c r="I170" i="107"/>
  <c r="W169" i="107"/>
  <c r="V169" i="107"/>
  <c r="U169" i="107"/>
  <c r="T169" i="107"/>
  <c r="S169" i="107"/>
  <c r="R169" i="107"/>
  <c r="Q169" i="107"/>
  <c r="P169" i="107"/>
  <c r="O169" i="107"/>
  <c r="N169" i="107"/>
  <c r="M169" i="107"/>
  <c r="L169" i="107"/>
  <c r="K169" i="107"/>
  <c r="J169" i="107"/>
  <c r="I169" i="107"/>
  <c r="H168" i="107"/>
  <c r="W167" i="107"/>
  <c r="V167" i="107"/>
  <c r="U167" i="107"/>
  <c r="T167" i="107"/>
  <c r="S167" i="107"/>
  <c r="R167" i="107"/>
  <c r="Q167" i="107"/>
  <c r="P167" i="107"/>
  <c r="O167" i="107"/>
  <c r="N167" i="107"/>
  <c r="M167" i="107"/>
  <c r="L167" i="107"/>
  <c r="K167" i="107"/>
  <c r="J167" i="107"/>
  <c r="I167" i="107"/>
  <c r="H167" i="107"/>
  <c r="W166" i="107"/>
  <c r="V166" i="107"/>
  <c r="U166" i="107"/>
  <c r="S166" i="107"/>
  <c r="R166" i="107"/>
  <c r="P166" i="107"/>
  <c r="O166" i="107"/>
  <c r="N166" i="107"/>
  <c r="I166" i="107"/>
  <c r="H166" i="107"/>
  <c r="W165" i="107"/>
  <c r="V165" i="107"/>
  <c r="U165" i="107"/>
  <c r="S165" i="107"/>
  <c r="R165" i="107"/>
  <c r="P165" i="107"/>
  <c r="O165" i="107"/>
  <c r="N165" i="107"/>
  <c r="I165" i="107"/>
  <c r="H165" i="107"/>
  <c r="W164" i="107"/>
  <c r="V164" i="107"/>
  <c r="U164" i="107"/>
  <c r="S164" i="107"/>
  <c r="R164" i="107"/>
  <c r="P164" i="107"/>
  <c r="O164" i="107"/>
  <c r="N164" i="107"/>
  <c r="I164" i="107"/>
  <c r="H164" i="107"/>
  <c r="W161" i="107"/>
  <c r="V161" i="107"/>
  <c r="U161" i="107"/>
  <c r="T161" i="107"/>
  <c r="S161" i="107"/>
  <c r="R161" i="107"/>
  <c r="Q161" i="107"/>
  <c r="P161" i="107"/>
  <c r="O161" i="107"/>
  <c r="N161" i="107"/>
  <c r="M161" i="107"/>
  <c r="L161" i="107"/>
  <c r="K161" i="107"/>
  <c r="J161" i="107"/>
  <c r="I161" i="107"/>
  <c r="H161" i="107"/>
  <c r="W160" i="107"/>
  <c r="V160" i="107"/>
  <c r="U160" i="107"/>
  <c r="T160" i="107"/>
  <c r="S160" i="107"/>
  <c r="R160" i="107"/>
  <c r="Q160" i="107"/>
  <c r="P160" i="107"/>
  <c r="O160" i="107"/>
  <c r="N160" i="107"/>
  <c r="M160" i="107"/>
  <c r="L160" i="107"/>
  <c r="K160" i="107"/>
  <c r="J160" i="107"/>
  <c r="I160" i="107"/>
  <c r="H160" i="107"/>
  <c r="F160" i="107"/>
  <c r="E160" i="107"/>
  <c r="D160" i="107"/>
  <c r="C160" i="107"/>
  <c r="B160" i="107"/>
  <c r="W159" i="107"/>
  <c r="V159" i="107"/>
  <c r="U159" i="107"/>
  <c r="T159" i="107"/>
  <c r="S159" i="107"/>
  <c r="R159" i="107"/>
  <c r="Q159" i="107"/>
  <c r="P159" i="107"/>
  <c r="O159" i="107"/>
  <c r="N159" i="107"/>
  <c r="M159" i="107"/>
  <c r="L159" i="107"/>
  <c r="K159" i="107"/>
  <c r="J159" i="107"/>
  <c r="I159" i="107"/>
  <c r="H159" i="107"/>
  <c r="F159" i="107"/>
  <c r="E159" i="107"/>
  <c r="D159" i="107"/>
  <c r="C159" i="107"/>
  <c r="B159" i="107"/>
  <c r="W158" i="107"/>
  <c r="V158" i="107"/>
  <c r="U158" i="107"/>
  <c r="T158" i="107"/>
  <c r="S158" i="107"/>
  <c r="R158" i="107"/>
  <c r="Q158" i="107"/>
  <c r="P158" i="107"/>
  <c r="O158" i="107"/>
  <c r="N158" i="107"/>
  <c r="M158" i="107"/>
  <c r="L158" i="107"/>
  <c r="K158" i="107"/>
  <c r="J158" i="107"/>
  <c r="I158" i="107"/>
  <c r="H158" i="107"/>
  <c r="F158" i="107"/>
  <c r="E158" i="107"/>
  <c r="D158" i="107"/>
  <c r="C158" i="107"/>
  <c r="B158" i="107"/>
  <c r="W157" i="107"/>
  <c r="V157" i="107"/>
  <c r="U157" i="107"/>
  <c r="T157" i="107"/>
  <c r="S157" i="107"/>
  <c r="R157" i="107"/>
  <c r="Q157" i="107"/>
  <c r="P157" i="107"/>
  <c r="O157" i="107"/>
  <c r="N157" i="107"/>
  <c r="M157" i="107"/>
  <c r="L157" i="107"/>
  <c r="K157" i="107"/>
  <c r="J157" i="107"/>
  <c r="I157" i="107"/>
  <c r="H157" i="107"/>
  <c r="F157" i="107"/>
  <c r="E157" i="107"/>
  <c r="B157" i="107"/>
  <c r="W156" i="107"/>
  <c r="V156" i="107"/>
  <c r="U156" i="107"/>
  <c r="T156" i="107"/>
  <c r="S156" i="107"/>
  <c r="R156" i="107"/>
  <c r="Q156" i="107"/>
  <c r="P156" i="107"/>
  <c r="O156" i="107"/>
  <c r="N156" i="107"/>
  <c r="M156" i="107"/>
  <c r="L156" i="107"/>
  <c r="K156" i="107"/>
  <c r="J156" i="107"/>
  <c r="I156" i="107"/>
  <c r="H156" i="107"/>
  <c r="F156" i="107"/>
  <c r="E156" i="107"/>
  <c r="D156" i="107"/>
  <c r="C156" i="107"/>
  <c r="B156" i="107"/>
  <c r="W155" i="107"/>
  <c r="V155" i="107"/>
  <c r="U155" i="107"/>
  <c r="T155" i="107"/>
  <c r="S155" i="107"/>
  <c r="R155" i="107"/>
  <c r="Q155" i="107"/>
  <c r="P155" i="107"/>
  <c r="O155" i="107"/>
  <c r="N155" i="107"/>
  <c r="M155" i="107"/>
  <c r="L155" i="107"/>
  <c r="K155" i="107"/>
  <c r="J155" i="107"/>
  <c r="I155" i="107"/>
  <c r="H155" i="107"/>
  <c r="F155" i="107"/>
  <c r="E155" i="107"/>
  <c r="D155" i="107"/>
  <c r="C155" i="107"/>
  <c r="B155" i="107"/>
  <c r="W154" i="107"/>
  <c r="V154" i="107"/>
  <c r="U154" i="107"/>
  <c r="T154" i="107"/>
  <c r="S154" i="107"/>
  <c r="R154" i="107"/>
  <c r="Q154" i="107"/>
  <c r="P154" i="107"/>
  <c r="O154" i="107"/>
  <c r="N154" i="107"/>
  <c r="M154" i="107"/>
  <c r="L154" i="107"/>
  <c r="K154" i="107"/>
  <c r="J154" i="107"/>
  <c r="I154" i="107"/>
  <c r="H154" i="107"/>
  <c r="F154" i="107"/>
  <c r="E154" i="107"/>
  <c r="D154" i="107"/>
  <c r="C154" i="107"/>
  <c r="B154" i="107"/>
  <c r="W153" i="107"/>
  <c r="V153" i="107"/>
  <c r="U153" i="107"/>
  <c r="T153" i="107"/>
  <c r="S153" i="107"/>
  <c r="R153" i="107"/>
  <c r="Q153" i="107"/>
  <c r="P153" i="107"/>
  <c r="O153" i="107"/>
  <c r="N153" i="107"/>
  <c r="M153" i="107"/>
  <c r="L153" i="107"/>
  <c r="K153" i="107"/>
  <c r="J153" i="107"/>
  <c r="I153" i="107"/>
  <c r="H153" i="107"/>
  <c r="F153" i="107"/>
  <c r="E153" i="107"/>
  <c r="B153" i="107"/>
  <c r="W152" i="107"/>
  <c r="V152" i="107"/>
  <c r="U152" i="107"/>
  <c r="T152" i="107"/>
  <c r="S152" i="107"/>
  <c r="R152" i="107"/>
  <c r="Q152" i="107"/>
  <c r="P152" i="107"/>
  <c r="O152" i="107"/>
  <c r="N152" i="107"/>
  <c r="M152" i="107"/>
  <c r="L152" i="107"/>
  <c r="K152" i="107"/>
  <c r="J152" i="107"/>
  <c r="I152" i="107"/>
  <c r="H152" i="107"/>
  <c r="F152" i="107"/>
  <c r="E152" i="107"/>
  <c r="B152" i="107"/>
  <c r="W151" i="107"/>
  <c r="V151" i="107"/>
  <c r="U151" i="107"/>
  <c r="T151" i="107"/>
  <c r="S151" i="107"/>
  <c r="R151" i="107"/>
  <c r="Q151" i="107"/>
  <c r="P151" i="107"/>
  <c r="O151" i="107"/>
  <c r="N151" i="107"/>
  <c r="M151" i="107"/>
  <c r="L151" i="107"/>
  <c r="K151" i="107"/>
  <c r="J151" i="107"/>
  <c r="I151" i="107"/>
  <c r="H151" i="107"/>
  <c r="G151" i="107"/>
  <c r="F151" i="107"/>
  <c r="E151" i="107"/>
  <c r="D151" i="107"/>
  <c r="C151" i="107"/>
  <c r="B151" i="107"/>
  <c r="W147" i="107"/>
  <c r="V147" i="107"/>
  <c r="U147" i="107"/>
  <c r="S147" i="107"/>
  <c r="R147" i="107"/>
  <c r="P147" i="107"/>
  <c r="O147" i="107"/>
  <c r="N147" i="107"/>
  <c r="W146" i="107"/>
  <c r="V146" i="107"/>
  <c r="U146" i="107"/>
  <c r="S146" i="107"/>
  <c r="R146" i="107"/>
  <c r="P146" i="107"/>
  <c r="O146" i="107"/>
  <c r="N146" i="107"/>
  <c r="W145" i="107"/>
  <c r="V145" i="107"/>
  <c r="U145" i="107"/>
  <c r="S145" i="107"/>
  <c r="R145" i="107"/>
  <c r="P145" i="107"/>
  <c r="O145" i="107"/>
  <c r="N145" i="107"/>
  <c r="W144" i="107"/>
  <c r="V144" i="107"/>
  <c r="U144" i="107"/>
  <c r="S144" i="107"/>
  <c r="R144" i="107"/>
  <c r="P144" i="107"/>
  <c r="O144" i="107"/>
  <c r="N144" i="107"/>
  <c r="W143" i="107"/>
  <c r="V143" i="107"/>
  <c r="U143" i="107"/>
  <c r="S143" i="107"/>
  <c r="R143" i="107"/>
  <c r="P143" i="107"/>
  <c r="O143" i="107"/>
  <c r="N143" i="107"/>
  <c r="W142" i="107"/>
  <c r="V142" i="107"/>
  <c r="U142" i="107"/>
  <c r="S142" i="107"/>
  <c r="R142" i="107"/>
  <c r="P142" i="107"/>
  <c r="O142" i="107"/>
  <c r="N142" i="107"/>
  <c r="W141" i="107"/>
  <c r="V141" i="107"/>
  <c r="U141" i="107"/>
  <c r="S141" i="107"/>
  <c r="R141" i="107"/>
  <c r="P141" i="107"/>
  <c r="O141" i="107"/>
  <c r="N141" i="107"/>
  <c r="W140" i="107"/>
  <c r="V140" i="107"/>
  <c r="U140" i="107"/>
  <c r="S140" i="107"/>
  <c r="R140" i="107"/>
  <c r="P140" i="107"/>
  <c r="O140" i="107"/>
  <c r="N140" i="107"/>
  <c r="W139" i="107"/>
  <c r="V139" i="107"/>
  <c r="U139" i="107"/>
  <c r="S139" i="107"/>
  <c r="R139" i="107"/>
  <c r="P139" i="107"/>
  <c r="O139" i="107"/>
  <c r="N139" i="107"/>
  <c r="W138" i="107"/>
  <c r="V138" i="107"/>
  <c r="U138" i="107"/>
  <c r="S138" i="107"/>
  <c r="R138" i="107"/>
  <c r="P138" i="107"/>
  <c r="O138" i="107"/>
  <c r="N138" i="107"/>
  <c r="W137" i="107"/>
  <c r="V137" i="107"/>
  <c r="U137" i="107"/>
  <c r="S137" i="107"/>
  <c r="R137" i="107"/>
  <c r="P137" i="107"/>
  <c r="O137" i="107"/>
  <c r="N137" i="107"/>
  <c r="W136" i="107"/>
  <c r="V136" i="107"/>
  <c r="U136" i="107"/>
  <c r="S136" i="107"/>
  <c r="R136" i="107"/>
  <c r="P136" i="107"/>
  <c r="O136" i="107"/>
  <c r="N136" i="107"/>
  <c r="W135" i="107"/>
  <c r="V135" i="107"/>
  <c r="U135" i="107"/>
  <c r="S135" i="107"/>
  <c r="R135" i="107"/>
  <c r="P135" i="107"/>
  <c r="O135" i="107"/>
  <c r="N135" i="107"/>
  <c r="W134" i="107"/>
  <c r="V134" i="107"/>
  <c r="U134" i="107"/>
  <c r="S134" i="107"/>
  <c r="R134" i="107"/>
  <c r="P134" i="107"/>
  <c r="O134" i="107"/>
  <c r="N134" i="107"/>
  <c r="W133" i="107"/>
  <c r="V133" i="107"/>
  <c r="U133" i="107"/>
  <c r="S133" i="107"/>
  <c r="R133" i="107"/>
  <c r="P133" i="107"/>
  <c r="O133" i="107"/>
  <c r="N133" i="107"/>
  <c r="W132" i="107"/>
  <c r="V132" i="107"/>
  <c r="U132" i="107"/>
  <c r="S132" i="107"/>
  <c r="R132" i="107"/>
  <c r="P132" i="107"/>
  <c r="O132" i="107"/>
  <c r="N132" i="107"/>
  <c r="W131" i="107"/>
  <c r="V131" i="107"/>
  <c r="U131" i="107"/>
  <c r="S131" i="107"/>
  <c r="R131" i="107"/>
  <c r="P131" i="107"/>
  <c r="O131" i="107"/>
  <c r="N131" i="107"/>
  <c r="W130" i="107"/>
  <c r="V130" i="107"/>
  <c r="U130" i="107"/>
  <c r="S130" i="107"/>
  <c r="R130" i="107"/>
  <c r="P130" i="107"/>
  <c r="O130" i="107"/>
  <c r="N130" i="107"/>
  <c r="W129" i="107"/>
  <c r="V129" i="107"/>
  <c r="U129" i="107"/>
  <c r="S129" i="107"/>
  <c r="R129" i="107"/>
  <c r="P129" i="107"/>
  <c r="O129" i="107"/>
  <c r="N129" i="107"/>
  <c r="W128" i="107"/>
  <c r="V128" i="107"/>
  <c r="U128" i="107"/>
  <c r="S128" i="107"/>
  <c r="R128" i="107"/>
  <c r="P128" i="107"/>
  <c r="O128" i="107"/>
  <c r="N128" i="107"/>
  <c r="W127" i="107"/>
  <c r="V127" i="107"/>
  <c r="U127" i="107"/>
  <c r="S127" i="107"/>
  <c r="R127" i="107"/>
  <c r="P127" i="107"/>
  <c r="O127" i="107"/>
  <c r="N127" i="107"/>
  <c r="W126" i="107"/>
  <c r="V126" i="107"/>
  <c r="U126" i="107"/>
  <c r="S126" i="107"/>
  <c r="R126" i="107"/>
  <c r="P126" i="107"/>
  <c r="O126" i="107"/>
  <c r="N126" i="107"/>
  <c r="W125" i="107"/>
  <c r="V125" i="107"/>
  <c r="U125" i="107"/>
  <c r="S125" i="107"/>
  <c r="R125" i="107"/>
  <c r="P125" i="107"/>
  <c r="O125" i="107"/>
  <c r="N125" i="107"/>
  <c r="W124" i="107"/>
  <c r="V124" i="107"/>
  <c r="U124" i="107"/>
  <c r="S124" i="107"/>
  <c r="R124" i="107"/>
  <c r="P124" i="107"/>
  <c r="O124" i="107"/>
  <c r="N124" i="107"/>
  <c r="M124" i="107"/>
  <c r="L124" i="107"/>
  <c r="K124" i="107"/>
  <c r="J124" i="107"/>
  <c r="I124" i="107"/>
  <c r="W123" i="107"/>
  <c r="V123" i="107"/>
  <c r="U123" i="107"/>
  <c r="S123" i="107"/>
  <c r="R123" i="107"/>
  <c r="P123" i="107"/>
  <c r="O123" i="107"/>
  <c r="N123" i="107"/>
  <c r="W122" i="107"/>
  <c r="V122" i="107"/>
  <c r="U122" i="107"/>
  <c r="S122" i="107"/>
  <c r="R122" i="107"/>
  <c r="P122" i="107"/>
  <c r="O122" i="107"/>
  <c r="N122" i="107"/>
  <c r="W121" i="107"/>
  <c r="V121" i="107"/>
  <c r="U121" i="107"/>
  <c r="S121" i="107"/>
  <c r="R121" i="107"/>
  <c r="P121" i="107"/>
  <c r="O121" i="107"/>
  <c r="N121" i="107"/>
  <c r="W120" i="107"/>
  <c r="V120" i="107"/>
  <c r="U120" i="107"/>
  <c r="S120" i="107"/>
  <c r="R120" i="107"/>
  <c r="P120" i="107"/>
  <c r="O120" i="107"/>
  <c r="N120" i="107"/>
  <c r="W119" i="107"/>
  <c r="V119" i="107"/>
  <c r="U119" i="107"/>
  <c r="S119" i="107"/>
  <c r="R119" i="107"/>
  <c r="P119" i="107"/>
  <c r="O119" i="107"/>
  <c r="N119" i="107"/>
  <c r="W118" i="107"/>
  <c r="V118" i="107"/>
  <c r="U118" i="107"/>
  <c r="S118" i="107"/>
  <c r="R118" i="107"/>
  <c r="P118" i="107"/>
  <c r="O118" i="107"/>
  <c r="N118" i="107"/>
  <c r="W117" i="107"/>
  <c r="V117" i="107"/>
  <c r="U117" i="107"/>
  <c r="S117" i="107"/>
  <c r="R117" i="107"/>
  <c r="P117" i="107"/>
  <c r="O117" i="107"/>
  <c r="N117" i="107"/>
  <c r="W116" i="107"/>
  <c r="V116" i="107"/>
  <c r="U116" i="107"/>
  <c r="S116" i="107"/>
  <c r="R116" i="107"/>
  <c r="P116" i="107"/>
  <c r="O116" i="107"/>
  <c r="N116" i="107"/>
  <c r="W115" i="107"/>
  <c r="V115" i="107"/>
  <c r="U115" i="107"/>
  <c r="S115" i="107"/>
  <c r="R115" i="107"/>
  <c r="P115" i="107"/>
  <c r="O115" i="107"/>
  <c r="N115" i="107"/>
  <c r="W114" i="107"/>
  <c r="V114" i="107"/>
  <c r="U114" i="107"/>
  <c r="S114" i="107"/>
  <c r="R114" i="107"/>
  <c r="P114" i="107"/>
  <c r="O114" i="107"/>
  <c r="N114" i="107"/>
  <c r="W113" i="107"/>
  <c r="V113" i="107"/>
  <c r="U113" i="107"/>
  <c r="S113" i="107"/>
  <c r="R113" i="107"/>
  <c r="P113" i="107"/>
  <c r="O113" i="107"/>
  <c r="N113" i="107"/>
  <c r="W112" i="107"/>
  <c r="V112" i="107"/>
  <c r="U112" i="107"/>
  <c r="S112" i="107"/>
  <c r="R112" i="107"/>
  <c r="P112" i="107"/>
  <c r="O112" i="107"/>
  <c r="N112" i="107"/>
  <c r="W111" i="107"/>
  <c r="V111" i="107"/>
  <c r="U111" i="107"/>
  <c r="S111" i="107"/>
  <c r="R111" i="107"/>
  <c r="P111" i="107"/>
  <c r="O111" i="107"/>
  <c r="N111" i="107"/>
  <c r="W110" i="107"/>
  <c r="V110" i="107"/>
  <c r="U110" i="107"/>
  <c r="S110" i="107"/>
  <c r="R110" i="107"/>
  <c r="P110" i="107"/>
  <c r="O110" i="107"/>
  <c r="N110" i="107"/>
  <c r="W109" i="107"/>
  <c r="V109" i="107"/>
  <c r="U109" i="107"/>
  <c r="S109" i="107"/>
  <c r="R109" i="107"/>
  <c r="P109" i="107"/>
  <c r="O109" i="107"/>
  <c r="N109" i="107"/>
  <c r="W108" i="107"/>
  <c r="V108" i="107"/>
  <c r="U108" i="107"/>
  <c r="S108" i="107"/>
  <c r="R108" i="107"/>
  <c r="P108" i="107"/>
  <c r="O108" i="107"/>
  <c r="N108" i="107"/>
  <c r="W107" i="107"/>
  <c r="V107" i="107"/>
  <c r="U107" i="107"/>
  <c r="S107" i="107"/>
  <c r="R107" i="107"/>
  <c r="P107" i="107"/>
  <c r="O107" i="107"/>
  <c r="N107" i="107"/>
  <c r="W106" i="107"/>
  <c r="V106" i="107"/>
  <c r="U106" i="107"/>
  <c r="S106" i="107"/>
  <c r="R106" i="107"/>
  <c r="P106" i="107"/>
  <c r="O106" i="107"/>
  <c r="N106" i="107"/>
  <c r="W105" i="107"/>
  <c r="V105" i="107"/>
  <c r="U105" i="107"/>
  <c r="S105" i="107"/>
  <c r="R105" i="107"/>
  <c r="P105" i="107"/>
  <c r="O105" i="107"/>
  <c r="N105" i="107"/>
  <c r="W104" i="107"/>
  <c r="V104" i="107"/>
  <c r="U104" i="107"/>
  <c r="S104" i="107"/>
  <c r="R104" i="107"/>
  <c r="P104" i="107"/>
  <c r="O104" i="107"/>
  <c r="N104" i="107"/>
  <c r="W103" i="107"/>
  <c r="V103" i="107"/>
  <c r="U103" i="107"/>
  <c r="S103" i="107"/>
  <c r="R103" i="107"/>
  <c r="P103" i="107"/>
  <c r="O103" i="107"/>
  <c r="N103" i="107"/>
  <c r="M103" i="107"/>
  <c r="L103" i="107"/>
  <c r="K103" i="107"/>
  <c r="J103" i="107"/>
  <c r="I103" i="107"/>
  <c r="W102" i="107"/>
  <c r="V102" i="107"/>
  <c r="U102" i="107"/>
  <c r="S102" i="107"/>
  <c r="R102" i="107"/>
  <c r="P102" i="107"/>
  <c r="O102" i="107"/>
  <c r="N102" i="107"/>
  <c r="W101" i="107"/>
  <c r="V101" i="107"/>
  <c r="U101" i="107"/>
  <c r="S101" i="107"/>
  <c r="R101" i="107"/>
  <c r="P101" i="107"/>
  <c r="O101" i="107"/>
  <c r="N101" i="107"/>
  <c r="W100" i="107"/>
  <c r="V100" i="107"/>
  <c r="U100" i="107"/>
  <c r="S100" i="107"/>
  <c r="R100" i="107"/>
  <c r="P100" i="107"/>
  <c r="O100" i="107"/>
  <c r="N100" i="107"/>
  <c r="W99" i="107"/>
  <c r="V99" i="107"/>
  <c r="U99" i="107"/>
  <c r="S99" i="107"/>
  <c r="R99" i="107"/>
  <c r="P99" i="107"/>
  <c r="O99" i="107"/>
  <c r="N99" i="107"/>
  <c r="W98" i="107"/>
  <c r="V98" i="107"/>
  <c r="U98" i="107"/>
  <c r="S98" i="107"/>
  <c r="R98" i="107"/>
  <c r="P98" i="107"/>
  <c r="O98" i="107"/>
  <c r="N98" i="107"/>
  <c r="W97" i="107"/>
  <c r="V97" i="107"/>
  <c r="U97" i="107"/>
  <c r="S97" i="107"/>
  <c r="R97" i="107"/>
  <c r="P97" i="107"/>
  <c r="O97" i="107"/>
  <c r="N97" i="107"/>
  <c r="W96" i="107"/>
  <c r="V96" i="107"/>
  <c r="U96" i="107"/>
  <c r="S96" i="107"/>
  <c r="R96" i="107"/>
  <c r="P96" i="107"/>
  <c r="O96" i="107"/>
  <c r="N96" i="107"/>
  <c r="W95" i="107"/>
  <c r="V95" i="107"/>
  <c r="U95" i="107"/>
  <c r="S95" i="107"/>
  <c r="R95" i="107"/>
  <c r="P95" i="107"/>
  <c r="O95" i="107"/>
  <c r="N95" i="107"/>
  <c r="W94" i="107"/>
  <c r="V94" i="107"/>
  <c r="U94" i="107"/>
  <c r="S94" i="107"/>
  <c r="R94" i="107"/>
  <c r="P94" i="107"/>
  <c r="O94" i="107"/>
  <c r="N94" i="107"/>
  <c r="W93" i="107"/>
  <c r="V93" i="107"/>
  <c r="U93" i="107"/>
  <c r="S93" i="107"/>
  <c r="R93" i="107"/>
  <c r="P93" i="107"/>
  <c r="O93" i="107"/>
  <c r="N93" i="107"/>
  <c r="W92" i="107"/>
  <c r="V92" i="107"/>
  <c r="U92" i="107"/>
  <c r="S92" i="107"/>
  <c r="R92" i="107"/>
  <c r="P92" i="107"/>
  <c r="O92" i="107"/>
  <c r="N92" i="107"/>
  <c r="W91" i="107"/>
  <c r="V91" i="107"/>
  <c r="U91" i="107"/>
  <c r="S91" i="107"/>
  <c r="R91" i="107"/>
  <c r="P91" i="107"/>
  <c r="O91" i="107"/>
  <c r="N91" i="107"/>
  <c r="W90" i="107"/>
  <c r="V90" i="107"/>
  <c r="U90" i="107"/>
  <c r="S90" i="107"/>
  <c r="R90" i="107"/>
  <c r="P90" i="107"/>
  <c r="O90" i="107"/>
  <c r="N90" i="107"/>
  <c r="W89" i="107"/>
  <c r="V89" i="107"/>
  <c r="U89" i="107"/>
  <c r="S89" i="107"/>
  <c r="R89" i="107"/>
  <c r="P89" i="107"/>
  <c r="O89" i="107"/>
  <c r="N89" i="107"/>
  <c r="W88" i="107"/>
  <c r="V88" i="107"/>
  <c r="U88" i="107"/>
  <c r="S88" i="107"/>
  <c r="R88" i="107"/>
  <c r="P88" i="107"/>
  <c r="O88" i="107"/>
  <c r="N88" i="107"/>
  <c r="W87" i="107"/>
  <c r="V87" i="107"/>
  <c r="U87" i="107"/>
  <c r="S87" i="107"/>
  <c r="R87" i="107"/>
  <c r="P87" i="107"/>
  <c r="O87" i="107"/>
  <c r="N87" i="107"/>
  <c r="W86" i="107"/>
  <c r="V86" i="107"/>
  <c r="U86" i="107"/>
  <c r="S86" i="107"/>
  <c r="R86" i="107"/>
  <c r="P86" i="107"/>
  <c r="O86" i="107"/>
  <c r="N86" i="107"/>
  <c r="W85" i="107"/>
  <c r="V85" i="107"/>
  <c r="U85" i="107"/>
  <c r="S85" i="107"/>
  <c r="R85" i="107"/>
  <c r="P85" i="107"/>
  <c r="O85" i="107"/>
  <c r="N85" i="107"/>
  <c r="W84" i="107"/>
  <c r="V84" i="107"/>
  <c r="U84" i="107"/>
  <c r="S84" i="107"/>
  <c r="R84" i="107"/>
  <c r="P84" i="107"/>
  <c r="O84" i="107"/>
  <c r="N84" i="107"/>
  <c r="W83" i="107"/>
  <c r="V83" i="107"/>
  <c r="U83" i="107"/>
  <c r="S83" i="107"/>
  <c r="R83" i="107"/>
  <c r="P83" i="107"/>
  <c r="O83" i="107"/>
  <c r="N83" i="107"/>
  <c r="W82" i="107"/>
  <c r="V82" i="107"/>
  <c r="U82" i="107"/>
  <c r="S82" i="107"/>
  <c r="R82" i="107"/>
  <c r="P82" i="107"/>
  <c r="O82" i="107"/>
  <c r="N82" i="107"/>
  <c r="W81" i="107"/>
  <c r="V81" i="107"/>
  <c r="U81" i="107"/>
  <c r="S81" i="107"/>
  <c r="R81" i="107"/>
  <c r="P81" i="107"/>
  <c r="O81" i="107"/>
  <c r="N81" i="107"/>
  <c r="M81" i="107"/>
  <c r="L81" i="107"/>
  <c r="K81" i="107"/>
  <c r="J81" i="107"/>
  <c r="I81" i="107"/>
  <c r="W80" i="107"/>
  <c r="V80" i="107"/>
  <c r="U80" i="107"/>
  <c r="S80" i="107"/>
  <c r="R80" i="107"/>
  <c r="P80" i="107"/>
  <c r="O80" i="107"/>
  <c r="N80" i="107"/>
  <c r="M80" i="107"/>
  <c r="L80" i="107"/>
  <c r="K80" i="107"/>
  <c r="J80" i="107"/>
  <c r="I80" i="107"/>
  <c r="W79" i="107"/>
  <c r="V79" i="107"/>
  <c r="U79" i="107"/>
  <c r="S79" i="107"/>
  <c r="R79" i="107"/>
  <c r="P79" i="107"/>
  <c r="O79" i="107"/>
  <c r="N79" i="107"/>
  <c r="W78" i="107"/>
  <c r="V78" i="107"/>
  <c r="U78" i="107"/>
  <c r="S78" i="107"/>
  <c r="R78" i="107"/>
  <c r="P78" i="107"/>
  <c r="O78" i="107"/>
  <c r="N78" i="107"/>
  <c r="W77" i="107"/>
  <c r="V77" i="107"/>
  <c r="U77" i="107"/>
  <c r="S77" i="107"/>
  <c r="R77" i="107"/>
  <c r="P77" i="107"/>
  <c r="O77" i="107"/>
  <c r="N77" i="107"/>
  <c r="W76" i="107"/>
  <c r="V76" i="107"/>
  <c r="U76" i="107"/>
  <c r="S76" i="107"/>
  <c r="R76" i="107"/>
  <c r="P76" i="107"/>
  <c r="O76" i="107"/>
  <c r="N76" i="107"/>
  <c r="W75" i="107"/>
  <c r="V75" i="107"/>
  <c r="U75" i="107"/>
  <c r="S75" i="107"/>
  <c r="R75" i="107"/>
  <c r="P75" i="107"/>
  <c r="O75" i="107"/>
  <c r="N75" i="107"/>
  <c r="W74" i="107"/>
  <c r="V74" i="107"/>
  <c r="U74" i="107"/>
  <c r="S74" i="107"/>
  <c r="R74" i="107"/>
  <c r="P74" i="107"/>
  <c r="O74" i="107"/>
  <c r="N74" i="107"/>
  <c r="W73" i="107"/>
  <c r="V73" i="107"/>
  <c r="U73" i="107"/>
  <c r="S73" i="107"/>
  <c r="R73" i="107"/>
  <c r="P73" i="107"/>
  <c r="O73" i="107"/>
  <c r="N73" i="107"/>
  <c r="W72" i="107"/>
  <c r="V72" i="107"/>
  <c r="U72" i="107"/>
  <c r="S72" i="107"/>
  <c r="R72" i="107"/>
  <c r="P72" i="107"/>
  <c r="O72" i="107"/>
  <c r="N72" i="107"/>
  <c r="W71" i="107"/>
  <c r="V71" i="107"/>
  <c r="U71" i="107"/>
  <c r="S71" i="107"/>
  <c r="R71" i="107"/>
  <c r="P71" i="107"/>
  <c r="O71" i="107"/>
  <c r="N71" i="107"/>
  <c r="W70" i="107"/>
  <c r="V70" i="107"/>
  <c r="U70" i="107"/>
  <c r="S70" i="107"/>
  <c r="R70" i="107"/>
  <c r="P70" i="107"/>
  <c r="O70" i="107"/>
  <c r="N70" i="107"/>
  <c r="W69" i="107"/>
  <c r="V69" i="107"/>
  <c r="U69" i="107"/>
  <c r="S69" i="107"/>
  <c r="R69" i="107"/>
  <c r="P69" i="107"/>
  <c r="O69" i="107"/>
  <c r="N69" i="107"/>
  <c r="W68" i="107"/>
  <c r="V68" i="107"/>
  <c r="U68" i="107"/>
  <c r="S68" i="107"/>
  <c r="R68" i="107"/>
  <c r="P68" i="107"/>
  <c r="O68" i="107"/>
  <c r="N68" i="107"/>
  <c r="W67" i="107"/>
  <c r="V67" i="107"/>
  <c r="U67" i="107"/>
  <c r="S67" i="107"/>
  <c r="R67" i="107"/>
  <c r="P67" i="107"/>
  <c r="O67" i="107"/>
  <c r="N67" i="107"/>
  <c r="W66" i="107"/>
  <c r="V66" i="107"/>
  <c r="U66" i="107"/>
  <c r="S66" i="107"/>
  <c r="R66" i="107"/>
  <c r="P66" i="107"/>
  <c r="O66" i="107"/>
  <c r="N66" i="107"/>
  <c r="W65" i="107"/>
  <c r="V65" i="107"/>
  <c r="U65" i="107"/>
  <c r="S65" i="107"/>
  <c r="R65" i="107"/>
  <c r="P65" i="107"/>
  <c r="O65" i="107"/>
  <c r="N65" i="107"/>
  <c r="W64" i="107"/>
  <c r="V64" i="107"/>
  <c r="U64" i="107"/>
  <c r="S64" i="107"/>
  <c r="R64" i="107"/>
  <c r="P64" i="107"/>
  <c r="O64" i="107"/>
  <c r="N64" i="107"/>
  <c r="W63" i="107"/>
  <c r="V63" i="107"/>
  <c r="U63" i="107"/>
  <c r="S63" i="107"/>
  <c r="R63" i="107"/>
  <c r="P63" i="107"/>
  <c r="O63" i="107"/>
  <c r="N63" i="107"/>
  <c r="W62" i="107"/>
  <c r="V62" i="107"/>
  <c r="U62" i="107"/>
  <c r="S62" i="107"/>
  <c r="R62" i="107"/>
  <c r="P62" i="107"/>
  <c r="O62" i="107"/>
  <c r="N62" i="107"/>
  <c r="W61" i="107"/>
  <c r="V61" i="107"/>
  <c r="U61" i="107"/>
  <c r="S61" i="107"/>
  <c r="R61" i="107"/>
  <c r="P61" i="107"/>
  <c r="O61" i="107"/>
  <c r="N61" i="107"/>
  <c r="W60" i="107"/>
  <c r="V60" i="107"/>
  <c r="U60" i="107"/>
  <c r="S60" i="107"/>
  <c r="R60" i="107"/>
  <c r="P60" i="107"/>
  <c r="O60" i="107"/>
  <c r="N60" i="107"/>
  <c r="W59" i="107"/>
  <c r="V59" i="107"/>
  <c r="U59" i="107"/>
  <c r="S59" i="107"/>
  <c r="R59" i="107"/>
  <c r="P59" i="107"/>
  <c r="O59" i="107"/>
  <c r="N59" i="107"/>
  <c r="W58" i="107"/>
  <c r="V58" i="107"/>
  <c r="U58" i="107"/>
  <c r="S58" i="107"/>
  <c r="R58" i="107"/>
  <c r="P58" i="107"/>
  <c r="O58" i="107"/>
  <c r="N58" i="107"/>
  <c r="W57" i="107"/>
  <c r="V57" i="107"/>
  <c r="U57" i="107"/>
  <c r="S57" i="107"/>
  <c r="R57" i="107"/>
  <c r="P57" i="107"/>
  <c r="O57" i="107"/>
  <c r="N57" i="107"/>
  <c r="W56" i="107"/>
  <c r="V56" i="107"/>
  <c r="U56" i="107"/>
  <c r="S56" i="107"/>
  <c r="R56" i="107"/>
  <c r="P56" i="107"/>
  <c r="O56" i="107"/>
  <c r="N56" i="107"/>
  <c r="M56" i="107"/>
  <c r="L56" i="107"/>
  <c r="K56" i="107"/>
  <c r="J56" i="107"/>
  <c r="I56" i="107"/>
  <c r="W55" i="107"/>
  <c r="V55" i="107"/>
  <c r="U55" i="107"/>
  <c r="S55" i="107"/>
  <c r="R55" i="107"/>
  <c r="P55" i="107"/>
  <c r="O55" i="107"/>
  <c r="N55" i="107"/>
  <c r="W54" i="107"/>
  <c r="V54" i="107"/>
  <c r="U54" i="107"/>
  <c r="S54" i="107"/>
  <c r="R54" i="107"/>
  <c r="P54" i="107"/>
  <c r="O54" i="107"/>
  <c r="N54" i="107"/>
  <c r="W53" i="107"/>
  <c r="V53" i="107"/>
  <c r="U53" i="107"/>
  <c r="S53" i="107"/>
  <c r="R53" i="107"/>
  <c r="P53" i="107"/>
  <c r="O53" i="107"/>
  <c r="N53" i="107"/>
  <c r="W52" i="107"/>
  <c r="V52" i="107"/>
  <c r="U52" i="107"/>
  <c r="S52" i="107"/>
  <c r="R52" i="107"/>
  <c r="P52" i="107"/>
  <c r="O52" i="107"/>
  <c r="N52" i="107"/>
  <c r="W51" i="107"/>
  <c r="V51" i="107"/>
  <c r="U51" i="107"/>
  <c r="S51" i="107"/>
  <c r="R51" i="107"/>
  <c r="P51" i="107"/>
  <c r="O51" i="107"/>
  <c r="N51" i="107"/>
  <c r="W50" i="107"/>
  <c r="V50" i="107"/>
  <c r="U50" i="107"/>
  <c r="S50" i="107"/>
  <c r="R50" i="107"/>
  <c r="P50" i="107"/>
  <c r="O50" i="107"/>
  <c r="N50" i="107"/>
  <c r="W49" i="107"/>
  <c r="V49" i="107"/>
  <c r="U49" i="107"/>
  <c r="S49" i="107"/>
  <c r="R49" i="107"/>
  <c r="P49" i="107"/>
  <c r="O49" i="107"/>
  <c r="N49" i="107"/>
  <c r="W48" i="107"/>
  <c r="V48" i="107"/>
  <c r="U48" i="107"/>
  <c r="S48" i="107"/>
  <c r="R48" i="107"/>
  <c r="P48" i="107"/>
  <c r="O48" i="107"/>
  <c r="N48" i="107"/>
  <c r="W47" i="107"/>
  <c r="V47" i="107"/>
  <c r="U47" i="107"/>
  <c r="S47" i="107"/>
  <c r="R47" i="107"/>
  <c r="P47" i="107"/>
  <c r="O47" i="107"/>
  <c r="N47" i="107"/>
  <c r="W46" i="107"/>
  <c r="V46" i="107"/>
  <c r="U46" i="107"/>
  <c r="S46" i="107"/>
  <c r="R46" i="107"/>
  <c r="P46" i="107"/>
  <c r="O46" i="107"/>
  <c r="N46" i="107"/>
  <c r="W45" i="107"/>
  <c r="V45" i="107"/>
  <c r="U45" i="107"/>
  <c r="S45" i="107"/>
  <c r="R45" i="107"/>
  <c r="P45" i="107"/>
  <c r="O45" i="107"/>
  <c r="N45" i="107"/>
  <c r="W44" i="107"/>
  <c r="V44" i="107"/>
  <c r="U44" i="107"/>
  <c r="S44" i="107"/>
  <c r="R44" i="107"/>
  <c r="P44" i="107"/>
  <c r="O44" i="107"/>
  <c r="N44" i="107"/>
  <c r="W43" i="107"/>
  <c r="V43" i="107"/>
  <c r="U43" i="107"/>
  <c r="S43" i="107"/>
  <c r="R43" i="107"/>
  <c r="P43" i="107"/>
  <c r="O43" i="107"/>
  <c r="N43" i="107"/>
  <c r="W42" i="107"/>
  <c r="V42" i="107"/>
  <c r="U42" i="107"/>
  <c r="S42" i="107"/>
  <c r="R42" i="107"/>
  <c r="P42" i="107"/>
  <c r="O42" i="107"/>
  <c r="N42" i="107"/>
  <c r="W41" i="107"/>
  <c r="V41" i="107"/>
  <c r="U41" i="107"/>
  <c r="S41" i="107"/>
  <c r="R41" i="107"/>
  <c r="P41" i="107"/>
  <c r="O41" i="107"/>
  <c r="N41" i="107"/>
  <c r="W40" i="107"/>
  <c r="V40" i="107"/>
  <c r="U40" i="107"/>
  <c r="S40" i="107"/>
  <c r="R40" i="107"/>
  <c r="P40" i="107"/>
  <c r="O40" i="107"/>
  <c r="N40" i="107"/>
  <c r="W39" i="107"/>
  <c r="V39" i="107"/>
  <c r="U39" i="107"/>
  <c r="S39" i="107"/>
  <c r="R39" i="107"/>
  <c r="P39" i="107"/>
  <c r="O39" i="107"/>
  <c r="N39" i="107"/>
  <c r="W38" i="107"/>
  <c r="V38" i="107"/>
  <c r="U38" i="107"/>
  <c r="S38" i="107"/>
  <c r="R38" i="107"/>
  <c r="P38" i="107"/>
  <c r="O38" i="107"/>
  <c r="N38" i="107"/>
  <c r="W37" i="107"/>
  <c r="V37" i="107"/>
  <c r="U37" i="107"/>
  <c r="S37" i="107"/>
  <c r="R37" i="107"/>
  <c r="P37" i="107"/>
  <c r="O37" i="107"/>
  <c r="N37" i="107"/>
  <c r="W36" i="107"/>
  <c r="V36" i="107"/>
  <c r="U36" i="107"/>
  <c r="S36" i="107"/>
  <c r="R36" i="107"/>
  <c r="P36" i="107"/>
  <c r="O36" i="107"/>
  <c r="N36" i="107"/>
  <c r="W35" i="107"/>
  <c r="V35" i="107"/>
  <c r="U35" i="107"/>
  <c r="S35" i="107"/>
  <c r="R35" i="107"/>
  <c r="P35" i="107"/>
  <c r="O35" i="107"/>
  <c r="N35" i="107"/>
  <c r="M35" i="107"/>
  <c r="L35" i="107"/>
  <c r="K35" i="107"/>
  <c r="J35" i="107"/>
  <c r="I35" i="107"/>
  <c r="W34" i="107"/>
  <c r="V34" i="107"/>
  <c r="U34" i="107"/>
  <c r="S34" i="107"/>
  <c r="R34" i="107"/>
  <c r="P34" i="107"/>
  <c r="O34" i="107"/>
  <c r="N34" i="107"/>
  <c r="W33" i="107"/>
  <c r="V33" i="107"/>
  <c r="U33" i="107"/>
  <c r="S33" i="107"/>
  <c r="R33" i="107"/>
  <c r="P33" i="107"/>
  <c r="O33" i="107"/>
  <c r="N33" i="107"/>
  <c r="W32" i="107"/>
  <c r="V32" i="107"/>
  <c r="U32" i="107"/>
  <c r="S32" i="107"/>
  <c r="R32" i="107"/>
  <c r="P32" i="107"/>
  <c r="O32" i="107"/>
  <c r="N32" i="107"/>
  <c r="W31" i="107"/>
  <c r="V31" i="107"/>
  <c r="U31" i="107"/>
  <c r="S31" i="107"/>
  <c r="R31" i="107"/>
  <c r="P31" i="107"/>
  <c r="O31" i="107"/>
  <c r="N31" i="107"/>
  <c r="W30" i="107"/>
  <c r="V30" i="107"/>
  <c r="U30" i="107"/>
  <c r="S30" i="107"/>
  <c r="R30" i="107"/>
  <c r="P30" i="107"/>
  <c r="O30" i="107"/>
  <c r="N30" i="107"/>
  <c r="W29" i="107"/>
  <c r="V29" i="107"/>
  <c r="U29" i="107"/>
  <c r="S29" i="107"/>
  <c r="R29" i="107"/>
  <c r="P29" i="107"/>
  <c r="O29" i="107"/>
  <c r="N29" i="107"/>
  <c r="W28" i="107"/>
  <c r="V28" i="107"/>
  <c r="U28" i="107"/>
  <c r="S28" i="107"/>
  <c r="R28" i="107"/>
  <c r="P28" i="107"/>
  <c r="O28" i="107"/>
  <c r="N28" i="107"/>
  <c r="W27" i="107"/>
  <c r="V27" i="107"/>
  <c r="U27" i="107"/>
  <c r="S27" i="107"/>
  <c r="R27" i="107"/>
  <c r="P27" i="107"/>
  <c r="O27" i="107"/>
  <c r="N27" i="107"/>
  <c r="W26" i="107"/>
  <c r="V26" i="107"/>
  <c r="U26" i="107"/>
  <c r="S26" i="107"/>
  <c r="R26" i="107"/>
  <c r="P26" i="107"/>
  <c r="O26" i="107"/>
  <c r="N26" i="107"/>
  <c r="W25" i="107"/>
  <c r="V25" i="107"/>
  <c r="U25" i="107"/>
  <c r="S25" i="107"/>
  <c r="R25" i="107"/>
  <c r="P25" i="107"/>
  <c r="O25" i="107"/>
  <c r="N25" i="107"/>
  <c r="W24" i="107"/>
  <c r="V24" i="107"/>
  <c r="U24" i="107"/>
  <c r="S24" i="107"/>
  <c r="R24" i="107"/>
  <c r="P24" i="107"/>
  <c r="O24" i="107"/>
  <c r="N24" i="107"/>
  <c r="W23" i="107"/>
  <c r="V23" i="107"/>
  <c r="U23" i="107"/>
  <c r="S23" i="107"/>
  <c r="R23" i="107"/>
  <c r="P23" i="107"/>
  <c r="O23" i="107"/>
  <c r="N23" i="107"/>
  <c r="W22" i="107"/>
  <c r="V22" i="107"/>
  <c r="U22" i="107"/>
  <c r="S22" i="107"/>
  <c r="R22" i="107"/>
  <c r="P22" i="107"/>
  <c r="O22" i="107"/>
  <c r="N22" i="107"/>
  <c r="W21" i="107"/>
  <c r="V21" i="107"/>
  <c r="U21" i="107"/>
  <c r="S21" i="107"/>
  <c r="R21" i="107"/>
  <c r="P21" i="107"/>
  <c r="O21" i="107"/>
  <c r="N21" i="107"/>
  <c r="W20" i="107"/>
  <c r="V20" i="107"/>
  <c r="U20" i="107"/>
  <c r="S20" i="107"/>
  <c r="R20" i="107"/>
  <c r="P20" i="107"/>
  <c r="O20" i="107"/>
  <c r="N20" i="107"/>
  <c r="W19" i="107"/>
  <c r="V19" i="107"/>
  <c r="U19" i="107"/>
  <c r="S19" i="107"/>
  <c r="R19" i="107"/>
  <c r="P19" i="107"/>
  <c r="O19" i="107"/>
  <c r="N19" i="107"/>
  <c r="W18" i="107"/>
  <c r="V18" i="107"/>
  <c r="U18" i="107"/>
  <c r="S18" i="107"/>
  <c r="R18" i="107"/>
  <c r="P18" i="107"/>
  <c r="O18" i="107"/>
  <c r="N18" i="107"/>
  <c r="W17" i="107"/>
  <c r="V17" i="107"/>
  <c r="U17" i="107"/>
  <c r="S17" i="107"/>
  <c r="R17" i="107"/>
  <c r="P17" i="107"/>
  <c r="O17" i="107"/>
  <c r="N17" i="107"/>
  <c r="W16" i="107"/>
  <c r="V16" i="107"/>
  <c r="U16" i="107"/>
  <c r="S16" i="107"/>
  <c r="R16" i="107"/>
  <c r="P16" i="107"/>
  <c r="O16" i="107"/>
  <c r="N16" i="107"/>
  <c r="W15" i="107"/>
  <c r="V15" i="107"/>
  <c r="U15" i="107"/>
  <c r="S15" i="107"/>
  <c r="R15" i="107"/>
  <c r="P15" i="107"/>
  <c r="O15" i="107"/>
  <c r="N15" i="107"/>
  <c r="W14" i="107"/>
  <c r="V14" i="107"/>
  <c r="U14" i="107"/>
  <c r="S14" i="107"/>
  <c r="R14" i="107"/>
  <c r="P14" i="107"/>
  <c r="O14" i="107"/>
  <c r="N14" i="107"/>
  <c r="W13" i="107"/>
  <c r="V13" i="107"/>
  <c r="U13" i="107"/>
  <c r="S13" i="107"/>
  <c r="R13" i="107"/>
  <c r="P13" i="107"/>
  <c r="O13" i="107"/>
  <c r="N13" i="107"/>
  <c r="M13" i="107"/>
  <c r="L13" i="107"/>
  <c r="K13" i="107"/>
  <c r="J13" i="107"/>
  <c r="I13" i="107"/>
  <c r="W12" i="107"/>
  <c r="V12" i="107"/>
  <c r="U12" i="107"/>
  <c r="T12" i="107"/>
  <c r="S12" i="107"/>
  <c r="R12" i="107"/>
  <c r="Q12" i="107"/>
  <c r="P12" i="107"/>
  <c r="O12" i="107"/>
  <c r="N12" i="107"/>
  <c r="M12" i="107"/>
  <c r="L12" i="107"/>
  <c r="K12" i="107"/>
  <c r="J12" i="107"/>
  <c r="I12" i="107"/>
  <c r="W11" i="107"/>
  <c r="V11" i="107"/>
  <c r="U11" i="107"/>
  <c r="T11" i="107"/>
  <c r="S11" i="107"/>
  <c r="R11" i="107"/>
  <c r="Q11" i="107"/>
  <c r="P11" i="107"/>
  <c r="O11" i="107"/>
  <c r="N11" i="107"/>
  <c r="M11" i="107"/>
  <c r="L11" i="107"/>
  <c r="K11" i="107"/>
  <c r="J11" i="107"/>
  <c r="I11" i="107"/>
  <c r="W284" i="104"/>
  <c r="V284" i="104"/>
  <c r="U284" i="104"/>
  <c r="T284" i="104"/>
  <c r="S284" i="104"/>
  <c r="R284" i="104"/>
  <c r="Q284" i="104"/>
  <c r="P284" i="104"/>
  <c r="O284" i="104"/>
  <c r="N284" i="104"/>
  <c r="M284" i="104"/>
  <c r="L284" i="104"/>
  <c r="K284" i="104"/>
  <c r="J284" i="104"/>
  <c r="W283" i="104"/>
  <c r="V283" i="104"/>
  <c r="U283" i="104"/>
  <c r="T283" i="104"/>
  <c r="S283" i="104"/>
  <c r="R283" i="104"/>
  <c r="Q283" i="104"/>
  <c r="P283" i="104"/>
  <c r="O283" i="104"/>
  <c r="N283" i="104"/>
  <c r="M283" i="104"/>
  <c r="L283" i="104"/>
  <c r="K283" i="104"/>
  <c r="J283" i="104"/>
  <c r="W282" i="104"/>
  <c r="V282" i="104"/>
  <c r="U282" i="104"/>
  <c r="T282" i="104"/>
  <c r="S282" i="104"/>
  <c r="R282" i="104"/>
  <c r="Q282" i="104"/>
  <c r="P282" i="104"/>
  <c r="O282" i="104"/>
  <c r="N282" i="104"/>
  <c r="M282" i="104"/>
  <c r="L282" i="104"/>
  <c r="K282" i="104"/>
  <c r="J282" i="104"/>
  <c r="W281" i="104"/>
  <c r="V281" i="104"/>
  <c r="U281" i="104"/>
  <c r="T281" i="104"/>
  <c r="S281" i="104"/>
  <c r="R281" i="104"/>
  <c r="Q281" i="104"/>
  <c r="P281" i="104"/>
  <c r="O281" i="104"/>
  <c r="N281" i="104"/>
  <c r="M281" i="104"/>
  <c r="L281" i="104"/>
  <c r="K281" i="104"/>
  <c r="J281" i="104"/>
  <c r="W278" i="104"/>
  <c r="V278" i="104"/>
  <c r="U278" i="104"/>
  <c r="T278" i="104"/>
  <c r="S278" i="104"/>
  <c r="R278" i="104"/>
  <c r="Q278" i="104"/>
  <c r="P278" i="104"/>
  <c r="O278" i="104"/>
  <c r="N278" i="104"/>
  <c r="M278" i="104"/>
  <c r="L278" i="104"/>
  <c r="K278" i="104"/>
  <c r="J278" i="104"/>
  <c r="I278" i="104"/>
  <c r="H278" i="104"/>
  <c r="W277" i="104"/>
  <c r="V277" i="104"/>
  <c r="U277" i="104"/>
  <c r="T277" i="104"/>
  <c r="S277" i="104"/>
  <c r="R277" i="104"/>
  <c r="Q277" i="104"/>
  <c r="P277" i="104"/>
  <c r="O277" i="104"/>
  <c r="N277" i="104"/>
  <c r="M277" i="104"/>
  <c r="L277" i="104"/>
  <c r="K277" i="104"/>
  <c r="J277" i="104"/>
  <c r="I277" i="104"/>
  <c r="H277" i="104"/>
  <c r="W276" i="104"/>
  <c r="V276" i="104"/>
  <c r="U276" i="104"/>
  <c r="T276" i="104"/>
  <c r="S276" i="104"/>
  <c r="R276" i="104"/>
  <c r="Q276" i="104"/>
  <c r="P276" i="104"/>
  <c r="O276" i="104"/>
  <c r="N276" i="104"/>
  <c r="M276" i="104"/>
  <c r="L276" i="104"/>
  <c r="K276" i="104"/>
  <c r="J276" i="104"/>
  <c r="I276" i="104"/>
  <c r="H276" i="104"/>
  <c r="W275" i="104"/>
  <c r="V275" i="104"/>
  <c r="U275" i="104"/>
  <c r="T275" i="104"/>
  <c r="S275" i="104"/>
  <c r="R275" i="104"/>
  <c r="Q275" i="104"/>
  <c r="P275" i="104"/>
  <c r="O275" i="104"/>
  <c r="N275" i="104"/>
  <c r="M275" i="104"/>
  <c r="L275" i="104"/>
  <c r="K275" i="104"/>
  <c r="J275" i="104"/>
  <c r="I275" i="104"/>
  <c r="H275" i="104"/>
  <c r="W274" i="104"/>
  <c r="V274" i="104"/>
  <c r="U274" i="104"/>
  <c r="T274" i="104"/>
  <c r="S274" i="104"/>
  <c r="R274" i="104"/>
  <c r="Q274" i="104"/>
  <c r="P274" i="104"/>
  <c r="O274" i="104"/>
  <c r="N274" i="104"/>
  <c r="M274" i="104"/>
  <c r="L274" i="104"/>
  <c r="K274" i="104"/>
  <c r="J274" i="104"/>
  <c r="I274" i="104"/>
  <c r="H274" i="104"/>
  <c r="W271" i="104"/>
  <c r="V271" i="104"/>
  <c r="U271" i="104"/>
  <c r="T271" i="104"/>
  <c r="S271" i="104"/>
  <c r="R271" i="104"/>
  <c r="Q271" i="104"/>
  <c r="P271" i="104"/>
  <c r="O271" i="104"/>
  <c r="N271" i="104"/>
  <c r="M271" i="104"/>
  <c r="L271" i="104"/>
  <c r="K271" i="104"/>
  <c r="J271" i="104"/>
  <c r="I271" i="104"/>
  <c r="H271" i="104"/>
  <c r="G271" i="104"/>
  <c r="F271" i="104"/>
  <c r="E271" i="104"/>
  <c r="D271" i="104"/>
  <c r="C271" i="104"/>
  <c r="B271" i="104"/>
  <c r="W270" i="104"/>
  <c r="V270" i="104"/>
  <c r="U270" i="104"/>
  <c r="T270" i="104"/>
  <c r="S270" i="104"/>
  <c r="R270" i="104"/>
  <c r="Q270" i="104"/>
  <c r="P270" i="104"/>
  <c r="O270" i="104"/>
  <c r="N270" i="104"/>
  <c r="M270" i="104"/>
  <c r="L270" i="104"/>
  <c r="K270" i="104"/>
  <c r="J270" i="104"/>
  <c r="I270" i="104"/>
  <c r="H270" i="104"/>
  <c r="G270" i="104"/>
  <c r="F270" i="104"/>
  <c r="E270" i="104"/>
  <c r="D270" i="104"/>
  <c r="C270" i="104"/>
  <c r="B270" i="104"/>
  <c r="W269" i="104"/>
  <c r="V269" i="104"/>
  <c r="U269" i="104"/>
  <c r="T269" i="104"/>
  <c r="S269" i="104"/>
  <c r="R269" i="104"/>
  <c r="Q269" i="104"/>
  <c r="P269" i="104"/>
  <c r="O269" i="104"/>
  <c r="N269" i="104"/>
  <c r="M269" i="104"/>
  <c r="L269" i="104"/>
  <c r="K269" i="104"/>
  <c r="J269" i="104"/>
  <c r="I269" i="104"/>
  <c r="H269" i="104"/>
  <c r="G269" i="104"/>
  <c r="F269" i="104"/>
  <c r="E269" i="104"/>
  <c r="D269" i="104"/>
  <c r="C269" i="104"/>
  <c r="B269" i="104"/>
  <c r="W268" i="104"/>
  <c r="V268" i="104"/>
  <c r="U268" i="104"/>
  <c r="T268" i="104"/>
  <c r="S268" i="104"/>
  <c r="R268" i="104"/>
  <c r="Q268" i="104"/>
  <c r="P268" i="104"/>
  <c r="O268" i="104"/>
  <c r="N268" i="104"/>
  <c r="M268" i="104"/>
  <c r="L268" i="104"/>
  <c r="K268" i="104"/>
  <c r="J268" i="104"/>
  <c r="I268" i="104"/>
  <c r="H268" i="104"/>
  <c r="G268" i="104"/>
  <c r="F268" i="104"/>
  <c r="E268" i="104"/>
  <c r="D268" i="104"/>
  <c r="C268" i="104"/>
  <c r="B268" i="104"/>
  <c r="W267" i="104"/>
  <c r="V267" i="104"/>
  <c r="U267" i="104"/>
  <c r="T267" i="104"/>
  <c r="S267" i="104"/>
  <c r="R267" i="104"/>
  <c r="Q267" i="104"/>
  <c r="P267" i="104"/>
  <c r="O267" i="104"/>
  <c r="N267" i="104"/>
  <c r="M267" i="104"/>
  <c r="L267" i="104"/>
  <c r="K267" i="104"/>
  <c r="J267" i="104"/>
  <c r="I267" i="104"/>
  <c r="H267" i="104"/>
  <c r="G267" i="104"/>
  <c r="F267" i="104"/>
  <c r="E267" i="104"/>
  <c r="D267" i="104"/>
  <c r="C267" i="104"/>
  <c r="B267" i="104"/>
  <c r="W266" i="104"/>
  <c r="V266" i="104"/>
  <c r="U266" i="104"/>
  <c r="T266" i="104"/>
  <c r="S266" i="104"/>
  <c r="R266" i="104"/>
  <c r="Q266" i="104"/>
  <c r="P266" i="104"/>
  <c r="O266" i="104"/>
  <c r="N266" i="104"/>
  <c r="M266" i="104"/>
  <c r="L266" i="104"/>
  <c r="K266" i="104"/>
  <c r="J266" i="104"/>
  <c r="I266" i="104"/>
  <c r="H266" i="104"/>
  <c r="G266" i="104"/>
  <c r="F266" i="104"/>
  <c r="E266" i="104"/>
  <c r="D266" i="104"/>
  <c r="C266" i="104"/>
  <c r="B266" i="104"/>
  <c r="W265" i="104"/>
  <c r="V265" i="104"/>
  <c r="U265" i="104"/>
  <c r="T265" i="104"/>
  <c r="S265" i="104"/>
  <c r="R265" i="104"/>
  <c r="Q265" i="104"/>
  <c r="P265" i="104"/>
  <c r="O265" i="104"/>
  <c r="N265" i="104"/>
  <c r="M265" i="104"/>
  <c r="L265" i="104"/>
  <c r="K265" i="104"/>
  <c r="J265" i="104"/>
  <c r="I265" i="104"/>
  <c r="H265" i="104"/>
  <c r="G265" i="104"/>
  <c r="F265" i="104"/>
  <c r="E265" i="104"/>
  <c r="D265" i="104"/>
  <c r="C265" i="104"/>
  <c r="B265" i="104"/>
  <c r="W264" i="104"/>
  <c r="V264" i="104"/>
  <c r="U264" i="104"/>
  <c r="T264" i="104"/>
  <c r="S264" i="104"/>
  <c r="R264" i="104"/>
  <c r="Q264" i="104"/>
  <c r="P264" i="104"/>
  <c r="O264" i="104"/>
  <c r="N264" i="104"/>
  <c r="M264" i="104"/>
  <c r="L264" i="104"/>
  <c r="K264" i="104"/>
  <c r="J264" i="104"/>
  <c r="I264" i="104"/>
  <c r="H264" i="104"/>
  <c r="G264" i="104"/>
  <c r="F264" i="104"/>
  <c r="E264" i="104"/>
  <c r="D264" i="104"/>
  <c r="C264" i="104"/>
  <c r="B264" i="104"/>
  <c r="W263" i="104"/>
  <c r="V263" i="104"/>
  <c r="U263" i="104"/>
  <c r="T263" i="104"/>
  <c r="S263" i="104"/>
  <c r="R263" i="104"/>
  <c r="Q263" i="104"/>
  <c r="P263" i="104"/>
  <c r="O263" i="104"/>
  <c r="N263" i="104"/>
  <c r="M263" i="104"/>
  <c r="L263" i="104"/>
  <c r="K263" i="104"/>
  <c r="J263" i="104"/>
  <c r="I263" i="104"/>
  <c r="H263" i="104"/>
  <c r="G263" i="104"/>
  <c r="F263" i="104"/>
  <c r="E263" i="104"/>
  <c r="D263" i="104"/>
  <c r="C263" i="104"/>
  <c r="B263" i="104"/>
  <c r="W262" i="104"/>
  <c r="V262" i="104"/>
  <c r="U262" i="104"/>
  <c r="T262" i="104"/>
  <c r="S262" i="104"/>
  <c r="R262" i="104"/>
  <c r="Q262" i="104"/>
  <c r="P262" i="104"/>
  <c r="O262" i="104"/>
  <c r="N262" i="104"/>
  <c r="M262" i="104"/>
  <c r="L262" i="104"/>
  <c r="K262" i="104"/>
  <c r="J262" i="104"/>
  <c r="I262" i="104"/>
  <c r="H262" i="104"/>
  <c r="G262" i="104"/>
  <c r="F262" i="104"/>
  <c r="E262" i="104"/>
  <c r="D262" i="104"/>
  <c r="C262" i="104"/>
  <c r="B262" i="104"/>
  <c r="W261" i="104"/>
  <c r="V261" i="104"/>
  <c r="U261" i="104"/>
  <c r="T261" i="104"/>
  <c r="S261" i="104"/>
  <c r="R261" i="104"/>
  <c r="Q261" i="104"/>
  <c r="P261" i="104"/>
  <c r="O261" i="104"/>
  <c r="N261" i="104"/>
  <c r="M261" i="104"/>
  <c r="L261" i="104"/>
  <c r="K261" i="104"/>
  <c r="J261" i="104"/>
  <c r="I261" i="104"/>
  <c r="H261" i="104"/>
  <c r="G261" i="104"/>
  <c r="F261" i="104"/>
  <c r="E261" i="104"/>
  <c r="D261" i="104"/>
  <c r="C261" i="104"/>
  <c r="B261" i="104"/>
  <c r="W260" i="104"/>
  <c r="V260" i="104"/>
  <c r="U260" i="104"/>
  <c r="T260" i="104"/>
  <c r="S260" i="104"/>
  <c r="R260" i="104"/>
  <c r="Q260" i="104"/>
  <c r="P260" i="104"/>
  <c r="O260" i="104"/>
  <c r="N260" i="104"/>
  <c r="M260" i="104"/>
  <c r="L260" i="104"/>
  <c r="K260" i="104"/>
  <c r="J260" i="104"/>
  <c r="I260" i="104"/>
  <c r="H260" i="104"/>
  <c r="G260" i="104"/>
  <c r="F260" i="104"/>
  <c r="E260" i="104"/>
  <c r="D260" i="104"/>
  <c r="C260" i="104"/>
  <c r="B260" i="104"/>
  <c r="W259" i="104"/>
  <c r="V259" i="104"/>
  <c r="U259" i="104"/>
  <c r="T259" i="104"/>
  <c r="S259" i="104"/>
  <c r="R259" i="104"/>
  <c r="Q259" i="104"/>
  <c r="P259" i="104"/>
  <c r="O259" i="104"/>
  <c r="N259" i="104"/>
  <c r="M259" i="104"/>
  <c r="L259" i="104"/>
  <c r="K259" i="104"/>
  <c r="J259" i="104"/>
  <c r="I259" i="104"/>
  <c r="H259" i="104"/>
  <c r="G259" i="104"/>
  <c r="F259" i="104"/>
  <c r="E259" i="104"/>
  <c r="D259" i="104"/>
  <c r="C259" i="104"/>
  <c r="B259" i="104"/>
  <c r="W258" i="104"/>
  <c r="V258" i="104"/>
  <c r="U258" i="104"/>
  <c r="T258" i="104"/>
  <c r="S258" i="104"/>
  <c r="R258" i="104"/>
  <c r="Q258" i="104"/>
  <c r="P258" i="104"/>
  <c r="O258" i="104"/>
  <c r="N258" i="104"/>
  <c r="M258" i="104"/>
  <c r="L258" i="104"/>
  <c r="K258" i="104"/>
  <c r="J258" i="104"/>
  <c r="I258" i="104"/>
  <c r="H258" i="104"/>
  <c r="G258" i="104"/>
  <c r="F258" i="104"/>
  <c r="E258" i="104"/>
  <c r="D258" i="104"/>
  <c r="C258" i="104"/>
  <c r="B258" i="104"/>
  <c r="W257" i="104"/>
  <c r="V257" i="104"/>
  <c r="U257" i="104"/>
  <c r="T257" i="104"/>
  <c r="S257" i="104"/>
  <c r="R257" i="104"/>
  <c r="Q257" i="104"/>
  <c r="P257" i="104"/>
  <c r="O257" i="104"/>
  <c r="N257" i="104"/>
  <c r="M257" i="104"/>
  <c r="L257" i="104"/>
  <c r="K257" i="104"/>
  <c r="J257" i="104"/>
  <c r="I257" i="104"/>
  <c r="H257" i="104"/>
  <c r="G257" i="104"/>
  <c r="F257" i="104"/>
  <c r="E257" i="104"/>
  <c r="D257" i="104"/>
  <c r="C257" i="104"/>
  <c r="B257" i="104"/>
  <c r="W256" i="104"/>
  <c r="V256" i="104"/>
  <c r="U256" i="104"/>
  <c r="T256" i="104"/>
  <c r="S256" i="104"/>
  <c r="R256" i="104"/>
  <c r="Q256" i="104"/>
  <c r="P256" i="104"/>
  <c r="O256" i="104"/>
  <c r="N256" i="104"/>
  <c r="M256" i="104"/>
  <c r="L256" i="104"/>
  <c r="K256" i="104"/>
  <c r="J256" i="104"/>
  <c r="I256" i="104"/>
  <c r="H256" i="104"/>
  <c r="G256" i="104"/>
  <c r="F256" i="104"/>
  <c r="E256" i="104"/>
  <c r="D256" i="104"/>
  <c r="C256" i="104"/>
  <c r="B256" i="104"/>
  <c r="W255" i="104"/>
  <c r="V255" i="104"/>
  <c r="U255" i="104"/>
  <c r="T255" i="104"/>
  <c r="S255" i="104"/>
  <c r="R255" i="104"/>
  <c r="Q255" i="104"/>
  <c r="P255" i="104"/>
  <c r="O255" i="104"/>
  <c r="N255" i="104"/>
  <c r="M255" i="104"/>
  <c r="L255" i="104"/>
  <c r="K255" i="104"/>
  <c r="J255" i="104"/>
  <c r="I255" i="104"/>
  <c r="H255" i="104"/>
  <c r="G255" i="104"/>
  <c r="F255" i="104"/>
  <c r="E255" i="104"/>
  <c r="D255" i="104"/>
  <c r="C255" i="104"/>
  <c r="B255" i="104"/>
  <c r="W254" i="104"/>
  <c r="V254" i="104"/>
  <c r="U254" i="104"/>
  <c r="T254" i="104"/>
  <c r="S254" i="104"/>
  <c r="R254" i="104"/>
  <c r="Q254" i="104"/>
  <c r="P254" i="104"/>
  <c r="O254" i="104"/>
  <c r="N254" i="104"/>
  <c r="M254" i="104"/>
  <c r="L254" i="104"/>
  <c r="K254" i="104"/>
  <c r="J254" i="104"/>
  <c r="I254" i="104"/>
  <c r="H254" i="104"/>
  <c r="G254" i="104"/>
  <c r="F254" i="104"/>
  <c r="E254" i="104"/>
  <c r="D254" i="104"/>
  <c r="C254" i="104"/>
  <c r="B254" i="104"/>
  <c r="W253" i="104"/>
  <c r="V253" i="104"/>
  <c r="U253" i="104"/>
  <c r="T253" i="104"/>
  <c r="S253" i="104"/>
  <c r="R253" i="104"/>
  <c r="Q253" i="104"/>
  <c r="P253" i="104"/>
  <c r="O253" i="104"/>
  <c r="N253" i="104"/>
  <c r="M253" i="104"/>
  <c r="L253" i="104"/>
  <c r="K253" i="104"/>
  <c r="J253" i="104"/>
  <c r="I253" i="104"/>
  <c r="H253" i="104"/>
  <c r="G253" i="104"/>
  <c r="F253" i="104"/>
  <c r="E253" i="104"/>
  <c r="D253" i="104"/>
  <c r="C253" i="104"/>
  <c r="B253" i="104"/>
  <c r="W252" i="104"/>
  <c r="V252" i="104"/>
  <c r="U252" i="104"/>
  <c r="T252" i="104"/>
  <c r="S252" i="104"/>
  <c r="R252" i="104"/>
  <c r="Q252" i="104"/>
  <c r="P252" i="104"/>
  <c r="O252" i="104"/>
  <c r="N252" i="104"/>
  <c r="M252" i="104"/>
  <c r="L252" i="104"/>
  <c r="K252" i="104"/>
  <c r="J252" i="104"/>
  <c r="I252" i="104"/>
  <c r="H252" i="104"/>
  <c r="G252" i="104"/>
  <c r="F252" i="104"/>
  <c r="E252" i="104"/>
  <c r="D252" i="104"/>
  <c r="C252" i="104"/>
  <c r="B252" i="104"/>
  <c r="W251" i="104"/>
  <c r="V251" i="104"/>
  <c r="U251" i="104"/>
  <c r="T251" i="104"/>
  <c r="S251" i="104"/>
  <c r="R251" i="104"/>
  <c r="Q251" i="104"/>
  <c r="P251" i="104"/>
  <c r="O251" i="104"/>
  <c r="N251" i="104"/>
  <c r="M251" i="104"/>
  <c r="L251" i="104"/>
  <c r="K251" i="104"/>
  <c r="J251" i="104"/>
  <c r="I251" i="104"/>
  <c r="H251" i="104"/>
  <c r="G251" i="104"/>
  <c r="F251" i="104"/>
  <c r="E251" i="104"/>
  <c r="D251" i="104"/>
  <c r="C251" i="104"/>
  <c r="B251" i="104"/>
  <c r="W250" i="104"/>
  <c r="V250" i="104"/>
  <c r="U250" i="104"/>
  <c r="T250" i="104"/>
  <c r="S250" i="104"/>
  <c r="R250" i="104"/>
  <c r="Q250" i="104"/>
  <c r="P250" i="104"/>
  <c r="O250" i="104"/>
  <c r="N250" i="104"/>
  <c r="M250" i="104"/>
  <c r="L250" i="104"/>
  <c r="K250" i="104"/>
  <c r="J250" i="104"/>
  <c r="I250" i="104"/>
  <c r="H250" i="104"/>
  <c r="G250" i="104"/>
  <c r="F250" i="104"/>
  <c r="E250" i="104"/>
  <c r="D250" i="104"/>
  <c r="C250" i="104"/>
  <c r="B250" i="104"/>
  <c r="W249" i="104"/>
  <c r="V249" i="104"/>
  <c r="U249" i="104"/>
  <c r="T249" i="104"/>
  <c r="S249" i="104"/>
  <c r="R249" i="104"/>
  <c r="Q249" i="104"/>
  <c r="P249" i="104"/>
  <c r="O249" i="104"/>
  <c r="N249" i="104"/>
  <c r="M249" i="104"/>
  <c r="L249" i="104"/>
  <c r="K249" i="104"/>
  <c r="J249" i="104"/>
  <c r="I249" i="104"/>
  <c r="H249" i="104"/>
  <c r="G249" i="104"/>
  <c r="F249" i="104"/>
  <c r="E249" i="104"/>
  <c r="D249" i="104"/>
  <c r="C249" i="104"/>
  <c r="B249" i="104"/>
  <c r="W248" i="104"/>
  <c r="V248" i="104"/>
  <c r="U248" i="104"/>
  <c r="T248" i="104"/>
  <c r="S248" i="104"/>
  <c r="R248" i="104"/>
  <c r="Q248" i="104"/>
  <c r="P248" i="104"/>
  <c r="O248" i="104"/>
  <c r="N248" i="104"/>
  <c r="M248" i="104"/>
  <c r="L248" i="104"/>
  <c r="K248" i="104"/>
  <c r="J248" i="104"/>
  <c r="I248" i="104"/>
  <c r="H248" i="104"/>
  <c r="G248" i="104"/>
  <c r="F248" i="104"/>
  <c r="E248" i="104"/>
  <c r="W247" i="104"/>
  <c r="V247" i="104"/>
  <c r="U247" i="104"/>
  <c r="T247" i="104"/>
  <c r="S247" i="104"/>
  <c r="R247" i="104"/>
  <c r="Q247" i="104"/>
  <c r="P247" i="104"/>
  <c r="O247" i="104"/>
  <c r="N247" i="104"/>
  <c r="M247" i="104"/>
  <c r="L247" i="104"/>
  <c r="K247" i="104"/>
  <c r="J247" i="104"/>
  <c r="I247" i="104"/>
  <c r="H247" i="104"/>
  <c r="G247" i="104"/>
  <c r="F247" i="104"/>
  <c r="E247" i="104"/>
  <c r="D247" i="104"/>
  <c r="C247" i="104"/>
  <c r="B247" i="104"/>
  <c r="W246" i="104"/>
  <c r="V246" i="104"/>
  <c r="U246" i="104"/>
  <c r="T246" i="104"/>
  <c r="S246" i="104"/>
  <c r="R246" i="104"/>
  <c r="Q246" i="104"/>
  <c r="P246" i="104"/>
  <c r="O246" i="104"/>
  <c r="N246" i="104"/>
  <c r="M246" i="104"/>
  <c r="L246" i="104"/>
  <c r="K246" i="104"/>
  <c r="J246" i="104"/>
  <c r="I246" i="104"/>
  <c r="H246" i="104"/>
  <c r="G246" i="104"/>
  <c r="F246" i="104"/>
  <c r="E246" i="104"/>
  <c r="D246" i="104"/>
  <c r="C246" i="104"/>
  <c r="B246" i="104"/>
  <c r="W245" i="104"/>
  <c r="V245" i="104"/>
  <c r="U245" i="104"/>
  <c r="T245" i="104"/>
  <c r="S245" i="104"/>
  <c r="R245" i="104"/>
  <c r="Q245" i="104"/>
  <c r="P245" i="104"/>
  <c r="O245" i="104"/>
  <c r="N245" i="104"/>
  <c r="M245" i="104"/>
  <c r="L245" i="104"/>
  <c r="K245" i="104"/>
  <c r="J245" i="104"/>
  <c r="I245" i="104"/>
  <c r="H245" i="104"/>
  <c r="G245" i="104"/>
  <c r="F245" i="104"/>
  <c r="E245" i="104"/>
  <c r="D245" i="104"/>
  <c r="C245" i="104"/>
  <c r="B245" i="104"/>
  <c r="W244" i="104"/>
  <c r="V244" i="104"/>
  <c r="U244" i="104"/>
  <c r="T244" i="104"/>
  <c r="S244" i="104"/>
  <c r="R244" i="104"/>
  <c r="Q244" i="104"/>
  <c r="P244" i="104"/>
  <c r="O244" i="104"/>
  <c r="N244" i="104"/>
  <c r="M244" i="104"/>
  <c r="L244" i="104"/>
  <c r="K244" i="104"/>
  <c r="J244" i="104"/>
  <c r="I244" i="104"/>
  <c r="H244" i="104"/>
  <c r="G244" i="104"/>
  <c r="F244" i="104"/>
  <c r="E244" i="104"/>
  <c r="D244" i="104"/>
  <c r="C244" i="104"/>
  <c r="B244" i="104"/>
  <c r="W243" i="104"/>
  <c r="V243" i="104"/>
  <c r="U243" i="104"/>
  <c r="T243" i="104"/>
  <c r="S243" i="104"/>
  <c r="R243" i="104"/>
  <c r="Q243" i="104"/>
  <c r="P243" i="104"/>
  <c r="O243" i="104"/>
  <c r="N243" i="104"/>
  <c r="M243" i="104"/>
  <c r="L243" i="104"/>
  <c r="K243" i="104"/>
  <c r="J243" i="104"/>
  <c r="I243" i="104"/>
  <c r="H243" i="104"/>
  <c r="G243" i="104"/>
  <c r="F243" i="104"/>
  <c r="E243" i="104"/>
  <c r="D243" i="104"/>
  <c r="C243" i="104"/>
  <c r="B243" i="104"/>
  <c r="W242" i="104"/>
  <c r="V242" i="104"/>
  <c r="U242" i="104"/>
  <c r="T242" i="104"/>
  <c r="S242" i="104"/>
  <c r="R242" i="104"/>
  <c r="Q242" i="104"/>
  <c r="P242" i="104"/>
  <c r="O242" i="104"/>
  <c r="N242" i="104"/>
  <c r="M242" i="104"/>
  <c r="L242" i="104"/>
  <c r="K242" i="104"/>
  <c r="J242" i="104"/>
  <c r="I242" i="104"/>
  <c r="H242" i="104"/>
  <c r="G242" i="104"/>
  <c r="F242" i="104"/>
  <c r="E242" i="104"/>
  <c r="D242" i="104"/>
  <c r="C242" i="104"/>
  <c r="B242" i="104"/>
  <c r="W241" i="104"/>
  <c r="V241" i="104"/>
  <c r="U241" i="104"/>
  <c r="T241" i="104"/>
  <c r="S241" i="104"/>
  <c r="R241" i="104"/>
  <c r="Q241" i="104"/>
  <c r="P241" i="104"/>
  <c r="O241" i="104"/>
  <c r="N241" i="104"/>
  <c r="M241" i="104"/>
  <c r="L241" i="104"/>
  <c r="K241" i="104"/>
  <c r="J241" i="104"/>
  <c r="I241" i="104"/>
  <c r="H241" i="104"/>
  <c r="G241" i="104"/>
  <c r="F241" i="104"/>
  <c r="E241" i="104"/>
  <c r="D241" i="104"/>
  <c r="C241" i="104"/>
  <c r="B241" i="104"/>
  <c r="W240" i="104"/>
  <c r="V240" i="104"/>
  <c r="U240" i="104"/>
  <c r="T240" i="104"/>
  <c r="S240" i="104"/>
  <c r="R240" i="104"/>
  <c r="Q240" i="104"/>
  <c r="P240" i="104"/>
  <c r="O240" i="104"/>
  <c r="N240" i="104"/>
  <c r="M240" i="104"/>
  <c r="L240" i="104"/>
  <c r="K240" i="104"/>
  <c r="J240" i="104"/>
  <c r="I240" i="104"/>
  <c r="H240" i="104"/>
  <c r="G240" i="104"/>
  <c r="F240" i="104"/>
  <c r="E240" i="104"/>
  <c r="D240" i="104"/>
  <c r="C240" i="104"/>
  <c r="B240" i="104"/>
  <c r="W239" i="104"/>
  <c r="V239" i="104"/>
  <c r="U239" i="104"/>
  <c r="T239" i="104"/>
  <c r="S239" i="104"/>
  <c r="R239" i="104"/>
  <c r="Q239" i="104"/>
  <c r="P239" i="104"/>
  <c r="O239" i="104"/>
  <c r="N239" i="104"/>
  <c r="M239" i="104"/>
  <c r="L239" i="104"/>
  <c r="K239" i="104"/>
  <c r="J239" i="104"/>
  <c r="I239" i="104"/>
  <c r="H239" i="104"/>
  <c r="G239" i="104"/>
  <c r="F239" i="104"/>
  <c r="E239" i="104"/>
  <c r="D239" i="104"/>
  <c r="C239" i="104"/>
  <c r="B239" i="104"/>
  <c r="W238" i="104"/>
  <c r="V238" i="104"/>
  <c r="U238" i="104"/>
  <c r="T238" i="104"/>
  <c r="S238" i="104"/>
  <c r="R238" i="104"/>
  <c r="Q238" i="104"/>
  <c r="P238" i="104"/>
  <c r="O238" i="104"/>
  <c r="N238" i="104"/>
  <c r="M238" i="104"/>
  <c r="L238" i="104"/>
  <c r="K238" i="104"/>
  <c r="J238" i="104"/>
  <c r="I238" i="104"/>
  <c r="H238" i="104"/>
  <c r="G238" i="104"/>
  <c r="F238" i="104"/>
  <c r="E238" i="104"/>
  <c r="D238" i="104"/>
  <c r="C238" i="104"/>
  <c r="B238" i="104"/>
  <c r="W237" i="104"/>
  <c r="V237" i="104"/>
  <c r="U237" i="104"/>
  <c r="T237" i="104"/>
  <c r="S237" i="104"/>
  <c r="R237" i="104"/>
  <c r="Q237" i="104"/>
  <c r="P237" i="104"/>
  <c r="O237" i="104"/>
  <c r="N237" i="104"/>
  <c r="M237" i="104"/>
  <c r="L237" i="104"/>
  <c r="K237" i="104"/>
  <c r="J237" i="104"/>
  <c r="I237" i="104"/>
  <c r="H237" i="104"/>
  <c r="G237" i="104"/>
  <c r="F237" i="104"/>
  <c r="E237" i="104"/>
  <c r="D237" i="104"/>
  <c r="C237" i="104"/>
  <c r="B237" i="104"/>
  <c r="W236" i="104"/>
  <c r="V236" i="104"/>
  <c r="U236" i="104"/>
  <c r="T236" i="104"/>
  <c r="S236" i="104"/>
  <c r="R236" i="104"/>
  <c r="Q236" i="104"/>
  <c r="P236" i="104"/>
  <c r="O236" i="104"/>
  <c r="N236" i="104"/>
  <c r="M236" i="104"/>
  <c r="L236" i="104"/>
  <c r="K236" i="104"/>
  <c r="J236" i="104"/>
  <c r="I236" i="104"/>
  <c r="H236" i="104"/>
  <c r="G236" i="104"/>
  <c r="F236" i="104"/>
  <c r="E236" i="104"/>
  <c r="D236" i="104"/>
  <c r="C236" i="104"/>
  <c r="B236" i="104"/>
  <c r="W235" i="104"/>
  <c r="V235" i="104"/>
  <c r="U235" i="104"/>
  <c r="T235" i="104"/>
  <c r="S235" i="104"/>
  <c r="R235" i="104"/>
  <c r="Q235" i="104"/>
  <c r="P235" i="104"/>
  <c r="O235" i="104"/>
  <c r="N235" i="104"/>
  <c r="M235" i="104"/>
  <c r="L235" i="104"/>
  <c r="K235" i="104"/>
  <c r="J235" i="104"/>
  <c r="I235" i="104"/>
  <c r="H235" i="104"/>
  <c r="G235" i="104"/>
  <c r="F235" i="104"/>
  <c r="E235" i="104"/>
  <c r="D235" i="104"/>
  <c r="C235" i="104"/>
  <c r="B235" i="104"/>
  <c r="W234" i="104"/>
  <c r="V234" i="104"/>
  <c r="U234" i="104"/>
  <c r="T234" i="104"/>
  <c r="S234" i="104"/>
  <c r="R234" i="104"/>
  <c r="Q234" i="104"/>
  <c r="P234" i="104"/>
  <c r="O234" i="104"/>
  <c r="N234" i="104"/>
  <c r="M234" i="104"/>
  <c r="L234" i="104"/>
  <c r="K234" i="104"/>
  <c r="J234" i="104"/>
  <c r="I234" i="104"/>
  <c r="H234" i="104"/>
  <c r="G234" i="104"/>
  <c r="F234" i="104"/>
  <c r="E234" i="104"/>
  <c r="D234" i="104"/>
  <c r="C234" i="104"/>
  <c r="B234" i="104"/>
  <c r="W233" i="104"/>
  <c r="V233" i="104"/>
  <c r="U233" i="104"/>
  <c r="T233" i="104"/>
  <c r="S233" i="104"/>
  <c r="R233" i="104"/>
  <c r="Q233" i="104"/>
  <c r="P233" i="104"/>
  <c r="O233" i="104"/>
  <c r="N233" i="104"/>
  <c r="M233" i="104"/>
  <c r="L233" i="104"/>
  <c r="K233" i="104"/>
  <c r="J233" i="104"/>
  <c r="I233" i="104"/>
  <c r="H233" i="104"/>
  <c r="G233" i="104"/>
  <c r="F233" i="104"/>
  <c r="E233" i="104"/>
  <c r="D233" i="104"/>
  <c r="C233" i="104"/>
  <c r="B233" i="104"/>
  <c r="W232" i="104"/>
  <c r="V232" i="104"/>
  <c r="U232" i="104"/>
  <c r="T232" i="104"/>
  <c r="S232" i="104"/>
  <c r="R232" i="104"/>
  <c r="Q232" i="104"/>
  <c r="P232" i="104"/>
  <c r="O232" i="104"/>
  <c r="N232" i="104"/>
  <c r="M232" i="104"/>
  <c r="L232" i="104"/>
  <c r="K232" i="104"/>
  <c r="J232" i="104"/>
  <c r="I232" i="104"/>
  <c r="H232" i="104"/>
  <c r="G232" i="104"/>
  <c r="F232" i="104"/>
  <c r="E232" i="104"/>
  <c r="D232" i="104"/>
  <c r="C232" i="104"/>
  <c r="B232" i="104"/>
  <c r="W231" i="104"/>
  <c r="V231" i="104"/>
  <c r="U231" i="104"/>
  <c r="T231" i="104"/>
  <c r="S231" i="104"/>
  <c r="R231" i="104"/>
  <c r="Q231" i="104"/>
  <c r="P231" i="104"/>
  <c r="O231" i="104"/>
  <c r="N231" i="104"/>
  <c r="M231" i="104"/>
  <c r="L231" i="104"/>
  <c r="K231" i="104"/>
  <c r="J231" i="104"/>
  <c r="I231" i="104"/>
  <c r="H231" i="104"/>
  <c r="G231" i="104"/>
  <c r="F231" i="104"/>
  <c r="E231" i="104"/>
  <c r="D231" i="104"/>
  <c r="C231" i="104"/>
  <c r="B231" i="104"/>
  <c r="W230" i="104"/>
  <c r="V230" i="104"/>
  <c r="U230" i="104"/>
  <c r="T230" i="104"/>
  <c r="S230" i="104"/>
  <c r="R230" i="104"/>
  <c r="Q230" i="104"/>
  <c r="P230" i="104"/>
  <c r="O230" i="104"/>
  <c r="N230" i="104"/>
  <c r="M230" i="104"/>
  <c r="L230" i="104"/>
  <c r="K230" i="104"/>
  <c r="J230" i="104"/>
  <c r="I230" i="104"/>
  <c r="H230" i="104"/>
  <c r="G230" i="104"/>
  <c r="F230" i="104"/>
  <c r="E230" i="104"/>
  <c r="D230" i="104"/>
  <c r="C230" i="104"/>
  <c r="B230" i="104"/>
  <c r="W229" i="104"/>
  <c r="V229" i="104"/>
  <c r="U229" i="104"/>
  <c r="T229" i="104"/>
  <c r="S229" i="104"/>
  <c r="R229" i="104"/>
  <c r="Q229" i="104"/>
  <c r="P229" i="104"/>
  <c r="O229" i="104"/>
  <c r="N229" i="104"/>
  <c r="M229" i="104"/>
  <c r="L229" i="104"/>
  <c r="K229" i="104"/>
  <c r="J229" i="104"/>
  <c r="I229" i="104"/>
  <c r="H229" i="104"/>
  <c r="G229" i="104"/>
  <c r="F229" i="104"/>
  <c r="E229" i="104"/>
  <c r="D229" i="104"/>
  <c r="C229" i="104"/>
  <c r="B229" i="104"/>
  <c r="W228" i="104"/>
  <c r="V228" i="104"/>
  <c r="U228" i="104"/>
  <c r="T228" i="104"/>
  <c r="S228" i="104"/>
  <c r="R228" i="104"/>
  <c r="Q228" i="104"/>
  <c r="P228" i="104"/>
  <c r="O228" i="104"/>
  <c r="N228" i="104"/>
  <c r="M228" i="104"/>
  <c r="L228" i="104"/>
  <c r="K228" i="104"/>
  <c r="J228" i="104"/>
  <c r="I228" i="104"/>
  <c r="H228" i="104"/>
  <c r="G228" i="104"/>
  <c r="F228" i="104"/>
  <c r="E228" i="104"/>
  <c r="D228" i="104"/>
  <c r="C228" i="104"/>
  <c r="B228" i="104"/>
  <c r="W227" i="104"/>
  <c r="V227" i="104"/>
  <c r="U227" i="104"/>
  <c r="T227" i="104"/>
  <c r="S227" i="104"/>
  <c r="R227" i="104"/>
  <c r="Q227" i="104"/>
  <c r="P227" i="104"/>
  <c r="O227" i="104"/>
  <c r="N227" i="104"/>
  <c r="M227" i="104"/>
  <c r="L227" i="104"/>
  <c r="K227" i="104"/>
  <c r="J227" i="104"/>
  <c r="I227" i="104"/>
  <c r="H227" i="104"/>
  <c r="G227" i="104"/>
  <c r="F227" i="104"/>
  <c r="E227" i="104"/>
  <c r="D227" i="104"/>
  <c r="W226" i="104"/>
  <c r="V226" i="104"/>
  <c r="U226" i="104"/>
  <c r="T226" i="104"/>
  <c r="S226" i="104"/>
  <c r="R226" i="104"/>
  <c r="Q226" i="104"/>
  <c r="P226" i="104"/>
  <c r="O226" i="104"/>
  <c r="N226" i="104"/>
  <c r="M226" i="104"/>
  <c r="L226" i="104"/>
  <c r="K226" i="104"/>
  <c r="J226" i="104"/>
  <c r="I226" i="104"/>
  <c r="H226" i="104"/>
  <c r="G226" i="104"/>
  <c r="F226" i="104"/>
  <c r="E226" i="104"/>
  <c r="D226" i="104"/>
  <c r="C226" i="104"/>
  <c r="B226" i="104"/>
  <c r="W225" i="104"/>
  <c r="V225" i="104"/>
  <c r="U225" i="104"/>
  <c r="T225" i="104"/>
  <c r="S225" i="104"/>
  <c r="R225" i="104"/>
  <c r="Q225" i="104"/>
  <c r="P225" i="104"/>
  <c r="O225" i="104"/>
  <c r="N225" i="104"/>
  <c r="M225" i="104"/>
  <c r="L225" i="104"/>
  <c r="K225" i="104"/>
  <c r="J225" i="104"/>
  <c r="I225" i="104"/>
  <c r="H225" i="104"/>
  <c r="G225" i="104"/>
  <c r="F225" i="104"/>
  <c r="E225" i="104"/>
  <c r="D225" i="104"/>
  <c r="C225" i="104"/>
  <c r="B225" i="104"/>
  <c r="W224" i="104"/>
  <c r="V224" i="104"/>
  <c r="U224" i="104"/>
  <c r="T224" i="104"/>
  <c r="S224" i="104"/>
  <c r="R224" i="104"/>
  <c r="Q224" i="104"/>
  <c r="P224" i="104"/>
  <c r="O224" i="104"/>
  <c r="N224" i="104"/>
  <c r="M224" i="104"/>
  <c r="L224" i="104"/>
  <c r="K224" i="104"/>
  <c r="J224" i="104"/>
  <c r="I224" i="104"/>
  <c r="H224" i="104"/>
  <c r="G224" i="104"/>
  <c r="F224" i="104"/>
  <c r="E224" i="104"/>
  <c r="D224" i="104"/>
  <c r="C224" i="104"/>
  <c r="B224" i="104"/>
  <c r="W223" i="104"/>
  <c r="V223" i="104"/>
  <c r="U223" i="104"/>
  <c r="T223" i="104"/>
  <c r="S223" i="104"/>
  <c r="R223" i="104"/>
  <c r="Q223" i="104"/>
  <c r="P223" i="104"/>
  <c r="O223" i="104"/>
  <c r="N223" i="104"/>
  <c r="M223" i="104"/>
  <c r="L223" i="104"/>
  <c r="K223" i="104"/>
  <c r="J223" i="104"/>
  <c r="I223" i="104"/>
  <c r="H223" i="104"/>
  <c r="G223" i="104"/>
  <c r="F223" i="104"/>
  <c r="E223" i="104"/>
  <c r="D223" i="104"/>
  <c r="C223" i="104"/>
  <c r="B223" i="104"/>
  <c r="W222" i="104"/>
  <c r="V222" i="104"/>
  <c r="U222" i="104"/>
  <c r="T222" i="104"/>
  <c r="S222" i="104"/>
  <c r="R222" i="104"/>
  <c r="Q222" i="104"/>
  <c r="P222" i="104"/>
  <c r="O222" i="104"/>
  <c r="N222" i="104"/>
  <c r="M222" i="104"/>
  <c r="L222" i="104"/>
  <c r="K222" i="104"/>
  <c r="J222" i="104"/>
  <c r="I222" i="104"/>
  <c r="H222" i="104"/>
  <c r="G222" i="104"/>
  <c r="F222" i="104"/>
  <c r="E222" i="104"/>
  <c r="D222" i="104"/>
  <c r="C222" i="104"/>
  <c r="B222" i="104"/>
  <c r="W221" i="104"/>
  <c r="V221" i="104"/>
  <c r="U221" i="104"/>
  <c r="T221" i="104"/>
  <c r="S221" i="104"/>
  <c r="R221" i="104"/>
  <c r="Q221" i="104"/>
  <c r="P221" i="104"/>
  <c r="O221" i="104"/>
  <c r="N221" i="104"/>
  <c r="M221" i="104"/>
  <c r="L221" i="104"/>
  <c r="K221" i="104"/>
  <c r="J221" i="104"/>
  <c r="I221" i="104"/>
  <c r="H221" i="104"/>
  <c r="G221" i="104"/>
  <c r="F221" i="104"/>
  <c r="E221" i="104"/>
  <c r="D221" i="104"/>
  <c r="C221" i="104"/>
  <c r="B221" i="104"/>
  <c r="W220" i="104"/>
  <c r="V220" i="104"/>
  <c r="U220" i="104"/>
  <c r="T220" i="104"/>
  <c r="S220" i="104"/>
  <c r="R220" i="104"/>
  <c r="Q220" i="104"/>
  <c r="P220" i="104"/>
  <c r="O220" i="104"/>
  <c r="N220" i="104"/>
  <c r="M220" i="104"/>
  <c r="L220" i="104"/>
  <c r="K220" i="104"/>
  <c r="J220" i="104"/>
  <c r="I220" i="104"/>
  <c r="H220" i="104"/>
  <c r="G220" i="104"/>
  <c r="F220" i="104"/>
  <c r="E220" i="104"/>
  <c r="D220" i="104"/>
  <c r="C220" i="104"/>
  <c r="B220" i="104"/>
  <c r="W219" i="104"/>
  <c r="V219" i="104"/>
  <c r="U219" i="104"/>
  <c r="T219" i="104"/>
  <c r="S219" i="104"/>
  <c r="R219" i="104"/>
  <c r="Q219" i="104"/>
  <c r="P219" i="104"/>
  <c r="O219" i="104"/>
  <c r="N219" i="104"/>
  <c r="M219" i="104"/>
  <c r="L219" i="104"/>
  <c r="K219" i="104"/>
  <c r="J219" i="104"/>
  <c r="I219" i="104"/>
  <c r="H219" i="104"/>
  <c r="G219" i="104"/>
  <c r="F219" i="104"/>
  <c r="E219" i="104"/>
  <c r="D219" i="104"/>
  <c r="C219" i="104"/>
  <c r="B219" i="104"/>
  <c r="W218" i="104"/>
  <c r="V218" i="104"/>
  <c r="U218" i="104"/>
  <c r="T218" i="104"/>
  <c r="S218" i="104"/>
  <c r="R218" i="104"/>
  <c r="Q218" i="104"/>
  <c r="P218" i="104"/>
  <c r="O218" i="104"/>
  <c r="N218" i="104"/>
  <c r="M218" i="104"/>
  <c r="L218" i="104"/>
  <c r="K218" i="104"/>
  <c r="J218" i="104"/>
  <c r="I218" i="104"/>
  <c r="H218" i="104"/>
  <c r="G218" i="104"/>
  <c r="F218" i="104"/>
  <c r="E218" i="104"/>
  <c r="D218" i="104"/>
  <c r="C218" i="104"/>
  <c r="B218" i="104"/>
  <c r="W217" i="104"/>
  <c r="V217" i="104"/>
  <c r="U217" i="104"/>
  <c r="T217" i="104"/>
  <c r="S217" i="104"/>
  <c r="R217" i="104"/>
  <c r="Q217" i="104"/>
  <c r="P217" i="104"/>
  <c r="O217" i="104"/>
  <c r="N217" i="104"/>
  <c r="M217" i="104"/>
  <c r="L217" i="104"/>
  <c r="K217" i="104"/>
  <c r="J217" i="104"/>
  <c r="I217" i="104"/>
  <c r="H217" i="104"/>
  <c r="G217" i="104"/>
  <c r="F217" i="104"/>
  <c r="E217" i="104"/>
  <c r="D217" i="104"/>
  <c r="C217" i="104"/>
  <c r="B217" i="104"/>
  <c r="W216" i="104"/>
  <c r="V216" i="104"/>
  <c r="U216" i="104"/>
  <c r="T216" i="104"/>
  <c r="S216" i="104"/>
  <c r="R216" i="104"/>
  <c r="Q216" i="104"/>
  <c r="P216" i="104"/>
  <c r="O216" i="104"/>
  <c r="N216" i="104"/>
  <c r="M216" i="104"/>
  <c r="L216" i="104"/>
  <c r="K216" i="104"/>
  <c r="J216" i="104"/>
  <c r="I216" i="104"/>
  <c r="H216" i="104"/>
  <c r="G216" i="104"/>
  <c r="F216" i="104"/>
  <c r="E216" i="104"/>
  <c r="D216" i="104"/>
  <c r="C216" i="104"/>
  <c r="B216" i="104"/>
  <c r="W215" i="104"/>
  <c r="V215" i="104"/>
  <c r="U215" i="104"/>
  <c r="T215" i="104"/>
  <c r="S215" i="104"/>
  <c r="R215" i="104"/>
  <c r="Q215" i="104"/>
  <c r="P215" i="104"/>
  <c r="O215" i="104"/>
  <c r="N215" i="104"/>
  <c r="M215" i="104"/>
  <c r="L215" i="104"/>
  <c r="K215" i="104"/>
  <c r="J215" i="104"/>
  <c r="I215" i="104"/>
  <c r="H215" i="104"/>
  <c r="G215" i="104"/>
  <c r="F215" i="104"/>
  <c r="E215" i="104"/>
  <c r="D215" i="104"/>
  <c r="C215" i="104"/>
  <c r="B215" i="104"/>
  <c r="W214" i="104"/>
  <c r="V214" i="104"/>
  <c r="U214" i="104"/>
  <c r="T214" i="104"/>
  <c r="S214" i="104"/>
  <c r="R214" i="104"/>
  <c r="Q214" i="104"/>
  <c r="P214" i="104"/>
  <c r="O214" i="104"/>
  <c r="N214" i="104"/>
  <c r="M214" i="104"/>
  <c r="L214" i="104"/>
  <c r="K214" i="104"/>
  <c r="J214" i="104"/>
  <c r="I214" i="104"/>
  <c r="H214" i="104"/>
  <c r="G214" i="104"/>
  <c r="F214" i="104"/>
  <c r="E214" i="104"/>
  <c r="D214" i="104"/>
  <c r="C214" i="104"/>
  <c r="B214" i="104"/>
  <c r="W213" i="104"/>
  <c r="V213" i="104"/>
  <c r="U213" i="104"/>
  <c r="T213" i="104"/>
  <c r="S213" i="104"/>
  <c r="R213" i="104"/>
  <c r="Q213" i="104"/>
  <c r="P213" i="104"/>
  <c r="O213" i="104"/>
  <c r="N213" i="104"/>
  <c r="M213" i="104"/>
  <c r="L213" i="104"/>
  <c r="K213" i="104"/>
  <c r="J213" i="104"/>
  <c r="I213" i="104"/>
  <c r="H213" i="104"/>
  <c r="G213" i="104"/>
  <c r="F213" i="104"/>
  <c r="E213" i="104"/>
  <c r="D213" i="104"/>
  <c r="C213" i="104"/>
  <c r="B213" i="104"/>
  <c r="W212" i="104"/>
  <c r="V212" i="104"/>
  <c r="U212" i="104"/>
  <c r="T212" i="104"/>
  <c r="S212" i="104"/>
  <c r="R212" i="104"/>
  <c r="Q212" i="104"/>
  <c r="P212" i="104"/>
  <c r="O212" i="104"/>
  <c r="N212" i="104"/>
  <c r="M212" i="104"/>
  <c r="L212" i="104"/>
  <c r="K212" i="104"/>
  <c r="J212" i="104"/>
  <c r="I212" i="104"/>
  <c r="H212" i="104"/>
  <c r="G212" i="104"/>
  <c r="F212" i="104"/>
  <c r="E212" i="104"/>
  <c r="D212" i="104"/>
  <c r="C212" i="104"/>
  <c r="B212" i="104"/>
  <c r="W211" i="104"/>
  <c r="V211" i="104"/>
  <c r="U211" i="104"/>
  <c r="T211" i="104"/>
  <c r="S211" i="104"/>
  <c r="R211" i="104"/>
  <c r="Q211" i="104"/>
  <c r="P211" i="104"/>
  <c r="O211" i="104"/>
  <c r="N211" i="104"/>
  <c r="M211" i="104"/>
  <c r="L211" i="104"/>
  <c r="K211" i="104"/>
  <c r="J211" i="104"/>
  <c r="I211" i="104"/>
  <c r="H211" i="104"/>
  <c r="G211" i="104"/>
  <c r="F211" i="104"/>
  <c r="E211" i="104"/>
  <c r="D211" i="104"/>
  <c r="C211" i="104"/>
  <c r="B211" i="104"/>
  <c r="W210" i="104"/>
  <c r="V210" i="104"/>
  <c r="U210" i="104"/>
  <c r="T210" i="104"/>
  <c r="S210" i="104"/>
  <c r="R210" i="104"/>
  <c r="Q210" i="104"/>
  <c r="P210" i="104"/>
  <c r="O210" i="104"/>
  <c r="N210" i="104"/>
  <c r="M210" i="104"/>
  <c r="L210" i="104"/>
  <c r="K210" i="104"/>
  <c r="J210" i="104"/>
  <c r="I210" i="104"/>
  <c r="H210" i="104"/>
  <c r="G210" i="104"/>
  <c r="F210" i="104"/>
  <c r="E210" i="104"/>
  <c r="D210" i="104"/>
  <c r="C210" i="104"/>
  <c r="B210" i="104"/>
  <c r="W209" i="104"/>
  <c r="V209" i="104"/>
  <c r="U209" i="104"/>
  <c r="T209" i="104"/>
  <c r="S209" i="104"/>
  <c r="R209" i="104"/>
  <c r="Q209" i="104"/>
  <c r="P209" i="104"/>
  <c r="O209" i="104"/>
  <c r="N209" i="104"/>
  <c r="M209" i="104"/>
  <c r="L209" i="104"/>
  <c r="K209" i="104"/>
  <c r="J209" i="104"/>
  <c r="I209" i="104"/>
  <c r="H209" i="104"/>
  <c r="G209" i="104"/>
  <c r="F209" i="104"/>
  <c r="E209" i="104"/>
  <c r="D209" i="104"/>
  <c r="C209" i="104"/>
  <c r="B209" i="104"/>
  <c r="W208" i="104"/>
  <c r="V208" i="104"/>
  <c r="U208" i="104"/>
  <c r="T208" i="104"/>
  <c r="S208" i="104"/>
  <c r="R208" i="104"/>
  <c r="Q208" i="104"/>
  <c r="P208" i="104"/>
  <c r="O208" i="104"/>
  <c r="N208" i="104"/>
  <c r="M208" i="104"/>
  <c r="L208" i="104"/>
  <c r="K208" i="104"/>
  <c r="J208" i="104"/>
  <c r="I208" i="104"/>
  <c r="H208" i="104"/>
  <c r="G208" i="104"/>
  <c r="F208" i="104"/>
  <c r="E208" i="104"/>
  <c r="D208" i="104"/>
  <c r="C208" i="104"/>
  <c r="B208" i="104"/>
  <c r="W207" i="104"/>
  <c r="V207" i="104"/>
  <c r="U207" i="104"/>
  <c r="T207" i="104"/>
  <c r="S207" i="104"/>
  <c r="R207" i="104"/>
  <c r="Q207" i="104"/>
  <c r="P207" i="104"/>
  <c r="O207" i="104"/>
  <c r="N207" i="104"/>
  <c r="M207" i="104"/>
  <c r="L207" i="104"/>
  <c r="K207" i="104"/>
  <c r="J207" i="104"/>
  <c r="I207" i="104"/>
  <c r="H207" i="104"/>
  <c r="G207" i="104"/>
  <c r="F207" i="104"/>
  <c r="E207" i="104"/>
  <c r="D207" i="104"/>
  <c r="C207" i="104"/>
  <c r="B207" i="104"/>
  <c r="W206" i="104"/>
  <c r="V206" i="104"/>
  <c r="U206" i="104"/>
  <c r="T206" i="104"/>
  <c r="S206" i="104"/>
  <c r="R206" i="104"/>
  <c r="Q206" i="104"/>
  <c r="P206" i="104"/>
  <c r="O206" i="104"/>
  <c r="N206" i="104"/>
  <c r="M206" i="104"/>
  <c r="L206" i="104"/>
  <c r="K206" i="104"/>
  <c r="J206" i="104"/>
  <c r="I206" i="104"/>
  <c r="H206" i="104"/>
  <c r="G206" i="104"/>
  <c r="F206" i="104"/>
  <c r="E206" i="104"/>
  <c r="D206" i="104"/>
  <c r="C206" i="104"/>
  <c r="B206" i="104"/>
  <c r="W205" i="104"/>
  <c r="V205" i="104"/>
  <c r="U205" i="104"/>
  <c r="T205" i="104"/>
  <c r="S205" i="104"/>
  <c r="R205" i="104"/>
  <c r="Q205" i="104"/>
  <c r="P205" i="104"/>
  <c r="O205" i="104"/>
  <c r="N205" i="104"/>
  <c r="M205" i="104"/>
  <c r="L205" i="104"/>
  <c r="K205" i="104"/>
  <c r="J205" i="104"/>
  <c r="I205" i="104"/>
  <c r="H205" i="104"/>
  <c r="G205" i="104"/>
  <c r="F205" i="104"/>
  <c r="E205" i="104"/>
  <c r="W204" i="104"/>
  <c r="V204" i="104"/>
  <c r="U204" i="104"/>
  <c r="T204" i="104"/>
  <c r="S204" i="104"/>
  <c r="R204" i="104"/>
  <c r="Q204" i="104"/>
  <c r="P204" i="104"/>
  <c r="O204" i="104"/>
  <c r="N204" i="104"/>
  <c r="M204" i="104"/>
  <c r="L204" i="104"/>
  <c r="K204" i="104"/>
  <c r="J204" i="104"/>
  <c r="I204" i="104"/>
  <c r="H204" i="104"/>
  <c r="F204" i="104"/>
  <c r="E204" i="104"/>
  <c r="B204" i="104"/>
  <c r="W203" i="104"/>
  <c r="V203" i="104"/>
  <c r="U203" i="104"/>
  <c r="T203" i="104"/>
  <c r="S203" i="104"/>
  <c r="R203" i="104"/>
  <c r="Q203" i="104"/>
  <c r="P203" i="104"/>
  <c r="O203" i="104"/>
  <c r="N203" i="104"/>
  <c r="M203" i="104"/>
  <c r="L203" i="104"/>
  <c r="K203" i="104"/>
  <c r="J203" i="104"/>
  <c r="I203" i="104"/>
  <c r="H203" i="104"/>
  <c r="F203" i="104"/>
  <c r="E203" i="104"/>
  <c r="B203" i="104"/>
  <c r="B202" i="104"/>
  <c r="T195" i="104"/>
  <c r="Q195" i="104"/>
  <c r="T194" i="104"/>
  <c r="Q194" i="104"/>
  <c r="T193" i="104"/>
  <c r="Q193" i="104"/>
  <c r="T192" i="104"/>
  <c r="Q192" i="104"/>
  <c r="T191" i="104"/>
  <c r="Q191" i="104"/>
  <c r="T190" i="104"/>
  <c r="Q190" i="104"/>
  <c r="T189" i="104"/>
  <c r="Q189" i="104"/>
  <c r="T188" i="104"/>
  <c r="Q188" i="104"/>
  <c r="T187" i="104"/>
  <c r="Q187" i="104"/>
  <c r="T181" i="104"/>
  <c r="Q181" i="104"/>
  <c r="T177" i="104"/>
  <c r="Q177" i="104"/>
  <c r="W172" i="104"/>
  <c r="V172" i="104"/>
  <c r="U172" i="104"/>
  <c r="T172" i="104"/>
  <c r="S172" i="104"/>
  <c r="R172" i="104"/>
  <c r="Q172" i="104"/>
  <c r="P172" i="104"/>
  <c r="O172" i="104"/>
  <c r="N172" i="104"/>
  <c r="M172" i="104"/>
  <c r="L172" i="104"/>
  <c r="K172" i="104"/>
  <c r="J172" i="104"/>
  <c r="I172" i="104"/>
  <c r="W171" i="104"/>
  <c r="V171" i="104"/>
  <c r="U171" i="104"/>
  <c r="T171" i="104"/>
  <c r="S171" i="104"/>
  <c r="R171" i="104"/>
  <c r="Q171" i="104"/>
  <c r="P171" i="104"/>
  <c r="O171" i="104"/>
  <c r="N171" i="104"/>
  <c r="M171" i="104"/>
  <c r="L171" i="104"/>
  <c r="K171" i="104"/>
  <c r="J171" i="104"/>
  <c r="I171" i="104"/>
  <c r="W170" i="104"/>
  <c r="V170" i="104"/>
  <c r="U170" i="104"/>
  <c r="T170" i="104"/>
  <c r="S170" i="104"/>
  <c r="R170" i="104"/>
  <c r="Q170" i="104"/>
  <c r="P170" i="104"/>
  <c r="O170" i="104"/>
  <c r="N170" i="104"/>
  <c r="M170" i="104"/>
  <c r="L170" i="104"/>
  <c r="K170" i="104"/>
  <c r="J170" i="104"/>
  <c r="I170" i="104"/>
  <c r="W169" i="104"/>
  <c r="V169" i="104"/>
  <c r="U169" i="104"/>
  <c r="T169" i="104"/>
  <c r="S169" i="104"/>
  <c r="R169" i="104"/>
  <c r="Q169" i="104"/>
  <c r="P169" i="104"/>
  <c r="O169" i="104"/>
  <c r="N169" i="104"/>
  <c r="M169" i="104"/>
  <c r="L169" i="104"/>
  <c r="K169" i="104"/>
  <c r="J169" i="104"/>
  <c r="I169" i="104"/>
  <c r="H168" i="104"/>
  <c r="W167" i="104"/>
  <c r="V167" i="104"/>
  <c r="U167" i="104"/>
  <c r="T167" i="104"/>
  <c r="S167" i="104"/>
  <c r="R167" i="104"/>
  <c r="Q167" i="104"/>
  <c r="P167" i="104"/>
  <c r="O167" i="104"/>
  <c r="N167" i="104"/>
  <c r="M167" i="104"/>
  <c r="L167" i="104"/>
  <c r="K167" i="104"/>
  <c r="J167" i="104"/>
  <c r="I167" i="104"/>
  <c r="H167" i="104"/>
  <c r="W166" i="104"/>
  <c r="V166" i="104"/>
  <c r="U166" i="104"/>
  <c r="R166" i="104"/>
  <c r="O166" i="104"/>
  <c r="N166" i="104"/>
  <c r="I166" i="104"/>
  <c r="H166" i="104"/>
  <c r="W165" i="104"/>
  <c r="V165" i="104"/>
  <c r="U165" i="104"/>
  <c r="R165" i="104"/>
  <c r="O165" i="104"/>
  <c r="N165" i="104"/>
  <c r="I165" i="104"/>
  <c r="H165" i="104"/>
  <c r="W164" i="104"/>
  <c r="V164" i="104"/>
  <c r="U164" i="104"/>
  <c r="R164" i="104"/>
  <c r="O164" i="104"/>
  <c r="N164" i="104"/>
  <c r="I164" i="104"/>
  <c r="H164" i="104"/>
  <c r="W161" i="104"/>
  <c r="V161" i="104"/>
  <c r="U161" i="104"/>
  <c r="T161" i="104"/>
  <c r="S161" i="104"/>
  <c r="R161" i="104"/>
  <c r="Q161" i="104"/>
  <c r="P161" i="104"/>
  <c r="O161" i="104"/>
  <c r="N161" i="104"/>
  <c r="M161" i="104"/>
  <c r="L161" i="104"/>
  <c r="K161" i="104"/>
  <c r="J161" i="104"/>
  <c r="I161" i="104"/>
  <c r="H161" i="104"/>
  <c r="W160" i="104"/>
  <c r="V160" i="104"/>
  <c r="U160" i="104"/>
  <c r="T160" i="104"/>
  <c r="S160" i="104"/>
  <c r="R160" i="104"/>
  <c r="Q160" i="104"/>
  <c r="P160" i="104"/>
  <c r="O160" i="104"/>
  <c r="N160" i="104"/>
  <c r="M160" i="104"/>
  <c r="L160" i="104"/>
  <c r="K160" i="104"/>
  <c r="J160" i="104"/>
  <c r="I160" i="104"/>
  <c r="H160" i="104"/>
  <c r="F160" i="104"/>
  <c r="E160" i="104"/>
  <c r="D160" i="104"/>
  <c r="C160" i="104"/>
  <c r="B160" i="104"/>
  <c r="W159" i="104"/>
  <c r="V159" i="104"/>
  <c r="U159" i="104"/>
  <c r="T159" i="104"/>
  <c r="S159" i="104"/>
  <c r="R159" i="104"/>
  <c r="Q159" i="104"/>
  <c r="P159" i="104"/>
  <c r="O159" i="104"/>
  <c r="N159" i="104"/>
  <c r="M159" i="104"/>
  <c r="L159" i="104"/>
  <c r="K159" i="104"/>
  <c r="J159" i="104"/>
  <c r="I159" i="104"/>
  <c r="H159" i="104"/>
  <c r="F159" i="104"/>
  <c r="E159" i="104"/>
  <c r="D159" i="104"/>
  <c r="C159" i="104"/>
  <c r="B159" i="104"/>
  <c r="W158" i="104"/>
  <c r="V158" i="104"/>
  <c r="U158" i="104"/>
  <c r="T158" i="104"/>
  <c r="S158" i="104"/>
  <c r="R158" i="104"/>
  <c r="Q158" i="104"/>
  <c r="P158" i="104"/>
  <c r="O158" i="104"/>
  <c r="N158" i="104"/>
  <c r="M158" i="104"/>
  <c r="L158" i="104"/>
  <c r="K158" i="104"/>
  <c r="J158" i="104"/>
  <c r="I158" i="104"/>
  <c r="H158" i="104"/>
  <c r="D158" i="104"/>
  <c r="C158" i="104"/>
  <c r="B158" i="104"/>
  <c r="W157" i="104"/>
  <c r="V157" i="104"/>
  <c r="U157" i="104"/>
  <c r="T157" i="104"/>
  <c r="S157" i="104"/>
  <c r="R157" i="104"/>
  <c r="Q157" i="104"/>
  <c r="P157" i="104"/>
  <c r="O157" i="104"/>
  <c r="N157" i="104"/>
  <c r="M157" i="104"/>
  <c r="L157" i="104"/>
  <c r="K157" i="104"/>
  <c r="J157" i="104"/>
  <c r="I157" i="104"/>
  <c r="H157" i="104"/>
  <c r="B157" i="104"/>
  <c r="W156" i="104"/>
  <c r="V156" i="104"/>
  <c r="U156" i="104"/>
  <c r="T156" i="104"/>
  <c r="S156" i="104"/>
  <c r="R156" i="104"/>
  <c r="Q156" i="104"/>
  <c r="P156" i="104"/>
  <c r="O156" i="104"/>
  <c r="N156" i="104"/>
  <c r="M156" i="104"/>
  <c r="L156" i="104"/>
  <c r="K156" i="104"/>
  <c r="J156" i="104"/>
  <c r="I156" i="104"/>
  <c r="H156" i="104"/>
  <c r="F156" i="104"/>
  <c r="E156" i="104"/>
  <c r="D156" i="104"/>
  <c r="C156" i="104"/>
  <c r="B156" i="104"/>
  <c r="W155" i="104"/>
  <c r="V155" i="104"/>
  <c r="U155" i="104"/>
  <c r="T155" i="104"/>
  <c r="S155" i="104"/>
  <c r="R155" i="104"/>
  <c r="Q155" i="104"/>
  <c r="P155" i="104"/>
  <c r="O155" i="104"/>
  <c r="N155" i="104"/>
  <c r="M155" i="104"/>
  <c r="L155" i="104"/>
  <c r="K155" i="104"/>
  <c r="J155" i="104"/>
  <c r="I155" i="104"/>
  <c r="H155" i="104"/>
  <c r="F155" i="104"/>
  <c r="E155" i="104"/>
  <c r="D155" i="104"/>
  <c r="C155" i="104"/>
  <c r="B155" i="104"/>
  <c r="W154" i="104"/>
  <c r="V154" i="104"/>
  <c r="U154" i="104"/>
  <c r="T154" i="104"/>
  <c r="S154" i="104"/>
  <c r="R154" i="104"/>
  <c r="Q154" i="104"/>
  <c r="P154" i="104"/>
  <c r="O154" i="104"/>
  <c r="N154" i="104"/>
  <c r="M154" i="104"/>
  <c r="L154" i="104"/>
  <c r="K154" i="104"/>
  <c r="J154" i="104"/>
  <c r="I154" i="104"/>
  <c r="H154" i="104"/>
  <c r="F154" i="104"/>
  <c r="E154" i="104"/>
  <c r="D154" i="104"/>
  <c r="C154" i="104"/>
  <c r="B154" i="104"/>
  <c r="W153" i="104"/>
  <c r="V153" i="104"/>
  <c r="U153" i="104"/>
  <c r="T153" i="104"/>
  <c r="S153" i="104"/>
  <c r="R153" i="104"/>
  <c r="Q153" i="104"/>
  <c r="P153" i="104"/>
  <c r="O153" i="104"/>
  <c r="N153" i="104"/>
  <c r="M153" i="104"/>
  <c r="L153" i="104"/>
  <c r="K153" i="104"/>
  <c r="J153" i="104"/>
  <c r="I153" i="104"/>
  <c r="H153" i="104"/>
  <c r="F153" i="104"/>
  <c r="E153" i="104"/>
  <c r="B153" i="104"/>
  <c r="W152" i="104"/>
  <c r="V152" i="104"/>
  <c r="U152" i="104"/>
  <c r="T152" i="104"/>
  <c r="S152" i="104"/>
  <c r="R152" i="104"/>
  <c r="Q152" i="104"/>
  <c r="P152" i="104"/>
  <c r="O152" i="104"/>
  <c r="N152" i="104"/>
  <c r="M152" i="104"/>
  <c r="L152" i="104"/>
  <c r="K152" i="104"/>
  <c r="J152" i="104"/>
  <c r="I152" i="104"/>
  <c r="H152" i="104"/>
  <c r="B152" i="104"/>
  <c r="W151" i="104"/>
  <c r="V151" i="104"/>
  <c r="U151" i="104"/>
  <c r="T151" i="104"/>
  <c r="S151" i="104"/>
  <c r="R151" i="104"/>
  <c r="Q151" i="104"/>
  <c r="P151" i="104"/>
  <c r="O151" i="104"/>
  <c r="N151" i="104"/>
  <c r="M151" i="104"/>
  <c r="L151" i="104"/>
  <c r="K151" i="104"/>
  <c r="J151" i="104"/>
  <c r="I151" i="104"/>
  <c r="H151" i="104"/>
  <c r="G151" i="104"/>
  <c r="F151" i="104"/>
  <c r="E151" i="104"/>
  <c r="D151" i="104"/>
  <c r="C151" i="104"/>
  <c r="B151" i="104"/>
  <c r="W147" i="104"/>
  <c r="V147" i="104"/>
  <c r="U147" i="104"/>
  <c r="R147" i="104"/>
  <c r="O147" i="104"/>
  <c r="N147" i="104"/>
  <c r="W146" i="104"/>
  <c r="V146" i="104"/>
  <c r="U146" i="104"/>
  <c r="R146" i="104"/>
  <c r="O146" i="104"/>
  <c r="N146" i="104"/>
  <c r="W145" i="104"/>
  <c r="V145" i="104"/>
  <c r="U145" i="104"/>
  <c r="R145" i="104"/>
  <c r="O145" i="104"/>
  <c r="N145" i="104"/>
  <c r="W144" i="104"/>
  <c r="V144" i="104"/>
  <c r="U144" i="104"/>
  <c r="R144" i="104"/>
  <c r="O144" i="104"/>
  <c r="N144" i="104"/>
  <c r="W143" i="104"/>
  <c r="V143" i="104"/>
  <c r="U143" i="104"/>
  <c r="R143" i="104"/>
  <c r="O143" i="104"/>
  <c r="N143" i="104"/>
  <c r="W142" i="104"/>
  <c r="V142" i="104"/>
  <c r="U142" i="104"/>
  <c r="R142" i="104"/>
  <c r="O142" i="104"/>
  <c r="N142" i="104"/>
  <c r="W141" i="104"/>
  <c r="V141" i="104"/>
  <c r="U141" i="104"/>
  <c r="R141" i="104"/>
  <c r="O141" i="104"/>
  <c r="N141" i="104"/>
  <c r="W140" i="104"/>
  <c r="V140" i="104"/>
  <c r="U140" i="104"/>
  <c r="R140" i="104"/>
  <c r="O140" i="104"/>
  <c r="N140" i="104"/>
  <c r="W139" i="104"/>
  <c r="V139" i="104"/>
  <c r="U139" i="104"/>
  <c r="R139" i="104"/>
  <c r="O139" i="104"/>
  <c r="N139" i="104"/>
  <c r="W138" i="104"/>
  <c r="V138" i="104"/>
  <c r="U138" i="104"/>
  <c r="R138" i="104"/>
  <c r="O138" i="104"/>
  <c r="N138" i="104"/>
  <c r="W137" i="104"/>
  <c r="V137" i="104"/>
  <c r="U137" i="104"/>
  <c r="R137" i="104"/>
  <c r="O137" i="104"/>
  <c r="N137" i="104"/>
  <c r="W136" i="104"/>
  <c r="V136" i="104"/>
  <c r="U136" i="104"/>
  <c r="R136" i="104"/>
  <c r="O136" i="104"/>
  <c r="N136" i="104"/>
  <c r="W135" i="104"/>
  <c r="V135" i="104"/>
  <c r="U135" i="104"/>
  <c r="R135" i="104"/>
  <c r="O135" i="104"/>
  <c r="N135" i="104"/>
  <c r="W134" i="104"/>
  <c r="V134" i="104"/>
  <c r="U134" i="104"/>
  <c r="R134" i="104"/>
  <c r="O134" i="104"/>
  <c r="N134" i="104"/>
  <c r="W133" i="104"/>
  <c r="V133" i="104"/>
  <c r="U133" i="104"/>
  <c r="R133" i="104"/>
  <c r="O133" i="104"/>
  <c r="N133" i="104"/>
  <c r="W132" i="104"/>
  <c r="V132" i="104"/>
  <c r="U132" i="104"/>
  <c r="R132" i="104"/>
  <c r="O132" i="104"/>
  <c r="N132" i="104"/>
  <c r="W131" i="104"/>
  <c r="V131" i="104"/>
  <c r="U131" i="104"/>
  <c r="R131" i="104"/>
  <c r="O131" i="104"/>
  <c r="N131" i="104"/>
  <c r="W130" i="104"/>
  <c r="V130" i="104"/>
  <c r="U130" i="104"/>
  <c r="R130" i="104"/>
  <c r="O130" i="104"/>
  <c r="N130" i="104"/>
  <c r="W129" i="104"/>
  <c r="V129" i="104"/>
  <c r="U129" i="104"/>
  <c r="R129" i="104"/>
  <c r="O129" i="104"/>
  <c r="N129" i="104"/>
  <c r="W128" i="104"/>
  <c r="V128" i="104"/>
  <c r="U128" i="104"/>
  <c r="R128" i="104"/>
  <c r="O128" i="104"/>
  <c r="N128" i="104"/>
  <c r="W127" i="104"/>
  <c r="V127" i="104"/>
  <c r="U127" i="104"/>
  <c r="R127" i="104"/>
  <c r="O127" i="104"/>
  <c r="N127" i="104"/>
  <c r="W126" i="104"/>
  <c r="V126" i="104"/>
  <c r="U126" i="104"/>
  <c r="R126" i="104"/>
  <c r="O126" i="104"/>
  <c r="N126" i="104"/>
  <c r="W125" i="104"/>
  <c r="V125" i="104"/>
  <c r="U125" i="104"/>
  <c r="R125" i="104"/>
  <c r="O125" i="104"/>
  <c r="N125" i="104"/>
  <c r="W124" i="104"/>
  <c r="V124" i="104"/>
  <c r="U124" i="104"/>
  <c r="S124" i="104"/>
  <c r="R124" i="104"/>
  <c r="P124" i="104"/>
  <c r="O124" i="104"/>
  <c r="N124" i="104"/>
  <c r="M124" i="104"/>
  <c r="L124" i="104"/>
  <c r="K124" i="104"/>
  <c r="J124" i="104"/>
  <c r="I124" i="104"/>
  <c r="W123" i="104"/>
  <c r="V123" i="104"/>
  <c r="U123" i="104"/>
  <c r="R123" i="104"/>
  <c r="O123" i="104"/>
  <c r="N123" i="104"/>
  <c r="W122" i="104"/>
  <c r="V122" i="104"/>
  <c r="U122" i="104"/>
  <c r="R122" i="104"/>
  <c r="O122" i="104"/>
  <c r="N122" i="104"/>
  <c r="W121" i="104"/>
  <c r="V121" i="104"/>
  <c r="U121" i="104"/>
  <c r="R121" i="104"/>
  <c r="O121" i="104"/>
  <c r="N121" i="104"/>
  <c r="W120" i="104"/>
  <c r="V120" i="104"/>
  <c r="U120" i="104"/>
  <c r="R120" i="104"/>
  <c r="O120" i="104"/>
  <c r="N120" i="104"/>
  <c r="W119" i="104"/>
  <c r="V119" i="104"/>
  <c r="U119" i="104"/>
  <c r="R119" i="104"/>
  <c r="O119" i="104"/>
  <c r="N119" i="104"/>
  <c r="W118" i="104"/>
  <c r="V118" i="104"/>
  <c r="U118" i="104"/>
  <c r="R118" i="104"/>
  <c r="O118" i="104"/>
  <c r="N118" i="104"/>
  <c r="W117" i="104"/>
  <c r="V117" i="104"/>
  <c r="U117" i="104"/>
  <c r="R117" i="104"/>
  <c r="O117" i="104"/>
  <c r="N117" i="104"/>
  <c r="W116" i="104"/>
  <c r="V116" i="104"/>
  <c r="U116" i="104"/>
  <c r="R116" i="104"/>
  <c r="O116" i="104"/>
  <c r="N116" i="104"/>
  <c r="W115" i="104"/>
  <c r="V115" i="104"/>
  <c r="U115" i="104"/>
  <c r="R115" i="104"/>
  <c r="O115" i="104"/>
  <c r="N115" i="104"/>
  <c r="W114" i="104"/>
  <c r="V114" i="104"/>
  <c r="U114" i="104"/>
  <c r="R114" i="104"/>
  <c r="O114" i="104"/>
  <c r="N114" i="104"/>
  <c r="W113" i="104"/>
  <c r="V113" i="104"/>
  <c r="U113" i="104"/>
  <c r="R113" i="104"/>
  <c r="O113" i="104"/>
  <c r="N113" i="104"/>
  <c r="W112" i="104"/>
  <c r="V112" i="104"/>
  <c r="U112" i="104"/>
  <c r="R112" i="104"/>
  <c r="O112" i="104"/>
  <c r="N112" i="104"/>
  <c r="W111" i="104"/>
  <c r="V111" i="104"/>
  <c r="U111" i="104"/>
  <c r="R111" i="104"/>
  <c r="O111" i="104"/>
  <c r="N111" i="104"/>
  <c r="W110" i="104"/>
  <c r="V110" i="104"/>
  <c r="U110" i="104"/>
  <c r="R110" i="104"/>
  <c r="O110" i="104"/>
  <c r="N110" i="104"/>
  <c r="W109" i="104"/>
  <c r="V109" i="104"/>
  <c r="U109" i="104"/>
  <c r="R109" i="104"/>
  <c r="O109" i="104"/>
  <c r="N109" i="104"/>
  <c r="W108" i="104"/>
  <c r="V108" i="104"/>
  <c r="U108" i="104"/>
  <c r="R108" i="104"/>
  <c r="O108" i="104"/>
  <c r="N108" i="104"/>
  <c r="W107" i="104"/>
  <c r="V107" i="104"/>
  <c r="U107" i="104"/>
  <c r="R107" i="104"/>
  <c r="O107" i="104"/>
  <c r="N107" i="104"/>
  <c r="W106" i="104"/>
  <c r="V106" i="104"/>
  <c r="U106" i="104"/>
  <c r="R106" i="104"/>
  <c r="O106" i="104"/>
  <c r="N106" i="104"/>
  <c r="W105" i="104"/>
  <c r="V105" i="104"/>
  <c r="U105" i="104"/>
  <c r="R105" i="104"/>
  <c r="O105" i="104"/>
  <c r="N105" i="104"/>
  <c r="W104" i="104"/>
  <c r="V104" i="104"/>
  <c r="U104" i="104"/>
  <c r="R104" i="104"/>
  <c r="O104" i="104"/>
  <c r="N104" i="104"/>
  <c r="W103" i="104"/>
  <c r="V103" i="104"/>
  <c r="U103" i="104"/>
  <c r="S103" i="104"/>
  <c r="R103" i="104"/>
  <c r="P103" i="104"/>
  <c r="O103" i="104"/>
  <c r="N103" i="104"/>
  <c r="M103" i="104"/>
  <c r="L103" i="104"/>
  <c r="K103" i="104"/>
  <c r="J103" i="104"/>
  <c r="I103" i="104"/>
  <c r="W102" i="104"/>
  <c r="V102" i="104"/>
  <c r="U102" i="104"/>
  <c r="R102" i="104"/>
  <c r="O102" i="104"/>
  <c r="N102" i="104"/>
  <c r="W101" i="104"/>
  <c r="V101" i="104"/>
  <c r="U101" i="104"/>
  <c r="R101" i="104"/>
  <c r="O101" i="104"/>
  <c r="N101" i="104"/>
  <c r="W100" i="104"/>
  <c r="V100" i="104"/>
  <c r="U100" i="104"/>
  <c r="R100" i="104"/>
  <c r="O100" i="104"/>
  <c r="N100" i="104"/>
  <c r="W99" i="104"/>
  <c r="V99" i="104"/>
  <c r="U99" i="104"/>
  <c r="R99" i="104"/>
  <c r="O99" i="104"/>
  <c r="N99" i="104"/>
  <c r="W98" i="104"/>
  <c r="V98" i="104"/>
  <c r="U98" i="104"/>
  <c r="R98" i="104"/>
  <c r="O98" i="104"/>
  <c r="N98" i="104"/>
  <c r="W97" i="104"/>
  <c r="V97" i="104"/>
  <c r="U97" i="104"/>
  <c r="R97" i="104"/>
  <c r="O97" i="104"/>
  <c r="N97" i="104"/>
  <c r="W96" i="104"/>
  <c r="V96" i="104"/>
  <c r="U96" i="104"/>
  <c r="R96" i="104"/>
  <c r="O96" i="104"/>
  <c r="N96" i="104"/>
  <c r="W95" i="104"/>
  <c r="V95" i="104"/>
  <c r="U95" i="104"/>
  <c r="R95" i="104"/>
  <c r="O95" i="104"/>
  <c r="N95" i="104"/>
  <c r="W94" i="104"/>
  <c r="V94" i="104"/>
  <c r="U94" i="104"/>
  <c r="R94" i="104"/>
  <c r="O94" i="104"/>
  <c r="N94" i="104"/>
  <c r="W93" i="104"/>
  <c r="V93" i="104"/>
  <c r="U93" i="104"/>
  <c r="R93" i="104"/>
  <c r="O93" i="104"/>
  <c r="N93" i="104"/>
  <c r="W92" i="104"/>
  <c r="V92" i="104"/>
  <c r="U92" i="104"/>
  <c r="R92" i="104"/>
  <c r="O92" i="104"/>
  <c r="N92" i="104"/>
  <c r="W91" i="104"/>
  <c r="V91" i="104"/>
  <c r="U91" i="104"/>
  <c r="R91" i="104"/>
  <c r="O91" i="104"/>
  <c r="N91" i="104"/>
  <c r="W90" i="104"/>
  <c r="V90" i="104"/>
  <c r="U90" i="104"/>
  <c r="R90" i="104"/>
  <c r="O90" i="104"/>
  <c r="N90" i="104"/>
  <c r="W89" i="104"/>
  <c r="V89" i="104"/>
  <c r="U89" i="104"/>
  <c r="R89" i="104"/>
  <c r="O89" i="104"/>
  <c r="N89" i="104"/>
  <c r="W88" i="104"/>
  <c r="V88" i="104"/>
  <c r="U88" i="104"/>
  <c r="R88" i="104"/>
  <c r="O88" i="104"/>
  <c r="N88" i="104"/>
  <c r="W87" i="104"/>
  <c r="V87" i="104"/>
  <c r="U87" i="104"/>
  <c r="R87" i="104"/>
  <c r="O87" i="104"/>
  <c r="N87" i="104"/>
  <c r="W86" i="104"/>
  <c r="V86" i="104"/>
  <c r="U86" i="104"/>
  <c r="R86" i="104"/>
  <c r="O86" i="104"/>
  <c r="N86" i="104"/>
  <c r="W85" i="104"/>
  <c r="V85" i="104"/>
  <c r="U85" i="104"/>
  <c r="R85" i="104"/>
  <c r="O85" i="104"/>
  <c r="N85" i="104"/>
  <c r="W84" i="104"/>
  <c r="V84" i="104"/>
  <c r="U84" i="104"/>
  <c r="R84" i="104"/>
  <c r="O84" i="104"/>
  <c r="N84" i="104"/>
  <c r="W83" i="104"/>
  <c r="V83" i="104"/>
  <c r="U83" i="104"/>
  <c r="R83" i="104"/>
  <c r="O83" i="104"/>
  <c r="N83" i="104"/>
  <c r="W82" i="104"/>
  <c r="V82" i="104"/>
  <c r="U82" i="104"/>
  <c r="R82" i="104"/>
  <c r="O82" i="104"/>
  <c r="N82" i="104"/>
  <c r="W81" i="104"/>
  <c r="V81" i="104"/>
  <c r="U81" i="104"/>
  <c r="S81" i="104"/>
  <c r="R81" i="104"/>
  <c r="P81" i="104"/>
  <c r="O81" i="104"/>
  <c r="N81" i="104"/>
  <c r="M81" i="104"/>
  <c r="L81" i="104"/>
  <c r="K81" i="104"/>
  <c r="J81" i="104"/>
  <c r="I81" i="104"/>
  <c r="W80" i="104"/>
  <c r="V80" i="104"/>
  <c r="U80" i="104"/>
  <c r="S80" i="104"/>
  <c r="R80" i="104"/>
  <c r="P80" i="104"/>
  <c r="O80" i="104"/>
  <c r="N80" i="104"/>
  <c r="M80" i="104"/>
  <c r="L80" i="104"/>
  <c r="K80" i="104"/>
  <c r="J80" i="104"/>
  <c r="I80" i="104"/>
  <c r="W79" i="104"/>
  <c r="V79" i="104"/>
  <c r="U79" i="104"/>
  <c r="R79" i="104"/>
  <c r="O79" i="104"/>
  <c r="N79" i="104"/>
  <c r="W78" i="104"/>
  <c r="V78" i="104"/>
  <c r="U78" i="104"/>
  <c r="R78" i="104"/>
  <c r="O78" i="104"/>
  <c r="N78" i="104"/>
  <c r="W77" i="104"/>
  <c r="V77" i="104"/>
  <c r="U77" i="104"/>
  <c r="R77" i="104"/>
  <c r="O77" i="104"/>
  <c r="N77" i="104"/>
  <c r="W76" i="104"/>
  <c r="V76" i="104"/>
  <c r="U76" i="104"/>
  <c r="R76" i="104"/>
  <c r="O76" i="104"/>
  <c r="N76" i="104"/>
  <c r="W75" i="104"/>
  <c r="V75" i="104"/>
  <c r="U75" i="104"/>
  <c r="R75" i="104"/>
  <c r="O75" i="104"/>
  <c r="N75" i="104"/>
  <c r="W74" i="104"/>
  <c r="V74" i="104"/>
  <c r="U74" i="104"/>
  <c r="R74" i="104"/>
  <c r="O74" i="104"/>
  <c r="N74" i="104"/>
  <c r="W73" i="104"/>
  <c r="V73" i="104"/>
  <c r="U73" i="104"/>
  <c r="R73" i="104"/>
  <c r="O73" i="104"/>
  <c r="N73" i="104"/>
  <c r="W72" i="104"/>
  <c r="V72" i="104"/>
  <c r="U72" i="104"/>
  <c r="R72" i="104"/>
  <c r="O72" i="104"/>
  <c r="N72" i="104"/>
  <c r="W71" i="104"/>
  <c r="V71" i="104"/>
  <c r="U71" i="104"/>
  <c r="R71" i="104"/>
  <c r="O71" i="104"/>
  <c r="N71" i="104"/>
  <c r="W70" i="104"/>
  <c r="V70" i="104"/>
  <c r="U70" i="104"/>
  <c r="R70" i="104"/>
  <c r="O70" i="104"/>
  <c r="N70" i="104"/>
  <c r="W69" i="104"/>
  <c r="V69" i="104"/>
  <c r="U69" i="104"/>
  <c r="R69" i="104"/>
  <c r="O69" i="104"/>
  <c r="N69" i="104"/>
  <c r="W68" i="104"/>
  <c r="V68" i="104"/>
  <c r="U68" i="104"/>
  <c r="R68" i="104"/>
  <c r="O68" i="104"/>
  <c r="N68" i="104"/>
  <c r="W67" i="104"/>
  <c r="V67" i="104"/>
  <c r="U67" i="104"/>
  <c r="R67" i="104"/>
  <c r="O67" i="104"/>
  <c r="N67" i="104"/>
  <c r="W66" i="104"/>
  <c r="V66" i="104"/>
  <c r="U66" i="104"/>
  <c r="R66" i="104"/>
  <c r="O66" i="104"/>
  <c r="N66" i="104"/>
  <c r="W65" i="104"/>
  <c r="V65" i="104"/>
  <c r="U65" i="104"/>
  <c r="R65" i="104"/>
  <c r="O65" i="104"/>
  <c r="N65" i="104"/>
  <c r="W64" i="104"/>
  <c r="V64" i="104"/>
  <c r="U64" i="104"/>
  <c r="R64" i="104"/>
  <c r="O64" i="104"/>
  <c r="N64" i="104"/>
  <c r="W63" i="104"/>
  <c r="V63" i="104"/>
  <c r="U63" i="104"/>
  <c r="R63" i="104"/>
  <c r="O63" i="104"/>
  <c r="N63" i="104"/>
  <c r="W62" i="104"/>
  <c r="V62" i="104"/>
  <c r="U62" i="104"/>
  <c r="R62" i="104"/>
  <c r="O62" i="104"/>
  <c r="N62" i="104"/>
  <c r="W61" i="104"/>
  <c r="V61" i="104"/>
  <c r="U61" i="104"/>
  <c r="R61" i="104"/>
  <c r="O61" i="104"/>
  <c r="N61" i="104"/>
  <c r="W60" i="104"/>
  <c r="V60" i="104"/>
  <c r="U60" i="104"/>
  <c r="R60" i="104"/>
  <c r="O60" i="104"/>
  <c r="N60" i="104"/>
  <c r="W59" i="104"/>
  <c r="V59" i="104"/>
  <c r="U59" i="104"/>
  <c r="R59" i="104"/>
  <c r="O59" i="104"/>
  <c r="N59" i="104"/>
  <c r="W58" i="104"/>
  <c r="V58" i="104"/>
  <c r="U58" i="104"/>
  <c r="R58" i="104"/>
  <c r="O58" i="104"/>
  <c r="N58" i="104"/>
  <c r="W57" i="104"/>
  <c r="V57" i="104"/>
  <c r="U57" i="104"/>
  <c r="R57" i="104"/>
  <c r="O57" i="104"/>
  <c r="N57" i="104"/>
  <c r="W56" i="104"/>
  <c r="V56" i="104"/>
  <c r="U56" i="104"/>
  <c r="S56" i="104"/>
  <c r="R56" i="104"/>
  <c r="P56" i="104"/>
  <c r="O56" i="104"/>
  <c r="N56" i="104"/>
  <c r="M56" i="104"/>
  <c r="L56" i="104"/>
  <c r="K56" i="104"/>
  <c r="J56" i="104"/>
  <c r="I56" i="104"/>
  <c r="W55" i="104"/>
  <c r="V55" i="104"/>
  <c r="U55" i="104"/>
  <c r="R55" i="104"/>
  <c r="O55" i="104"/>
  <c r="N55" i="104"/>
  <c r="W54" i="104"/>
  <c r="V54" i="104"/>
  <c r="U54" i="104"/>
  <c r="R54" i="104"/>
  <c r="O54" i="104"/>
  <c r="N54" i="104"/>
  <c r="W53" i="104"/>
  <c r="V53" i="104"/>
  <c r="U53" i="104"/>
  <c r="R53" i="104"/>
  <c r="O53" i="104"/>
  <c r="N53" i="104"/>
  <c r="W52" i="104"/>
  <c r="V52" i="104"/>
  <c r="U52" i="104"/>
  <c r="R52" i="104"/>
  <c r="O52" i="104"/>
  <c r="N52" i="104"/>
  <c r="W51" i="104"/>
  <c r="V51" i="104"/>
  <c r="U51" i="104"/>
  <c r="R51" i="104"/>
  <c r="O51" i="104"/>
  <c r="N51" i="104"/>
  <c r="W50" i="104"/>
  <c r="V50" i="104"/>
  <c r="U50" i="104"/>
  <c r="R50" i="104"/>
  <c r="O50" i="104"/>
  <c r="N50" i="104"/>
  <c r="W49" i="104"/>
  <c r="V49" i="104"/>
  <c r="U49" i="104"/>
  <c r="R49" i="104"/>
  <c r="O49" i="104"/>
  <c r="N49" i="104"/>
  <c r="W48" i="104"/>
  <c r="V48" i="104"/>
  <c r="U48" i="104"/>
  <c r="R48" i="104"/>
  <c r="O48" i="104"/>
  <c r="N48" i="104"/>
  <c r="W47" i="104"/>
  <c r="V47" i="104"/>
  <c r="U47" i="104"/>
  <c r="R47" i="104"/>
  <c r="O47" i="104"/>
  <c r="N47" i="104"/>
  <c r="W46" i="104"/>
  <c r="V46" i="104"/>
  <c r="U46" i="104"/>
  <c r="R46" i="104"/>
  <c r="O46" i="104"/>
  <c r="N46" i="104"/>
  <c r="W45" i="104"/>
  <c r="V45" i="104"/>
  <c r="U45" i="104"/>
  <c r="R45" i="104"/>
  <c r="O45" i="104"/>
  <c r="N45" i="104"/>
  <c r="W44" i="104"/>
  <c r="V44" i="104"/>
  <c r="U44" i="104"/>
  <c r="R44" i="104"/>
  <c r="O44" i="104"/>
  <c r="N44" i="104"/>
  <c r="W43" i="104"/>
  <c r="V43" i="104"/>
  <c r="U43" i="104"/>
  <c r="R43" i="104"/>
  <c r="O43" i="104"/>
  <c r="N43" i="104"/>
  <c r="W42" i="104"/>
  <c r="V42" i="104"/>
  <c r="U42" i="104"/>
  <c r="R42" i="104"/>
  <c r="O42" i="104"/>
  <c r="N42" i="104"/>
  <c r="W41" i="104"/>
  <c r="V41" i="104"/>
  <c r="U41" i="104"/>
  <c r="R41" i="104"/>
  <c r="O41" i="104"/>
  <c r="N41" i="104"/>
  <c r="W40" i="104"/>
  <c r="V40" i="104"/>
  <c r="U40" i="104"/>
  <c r="R40" i="104"/>
  <c r="O40" i="104"/>
  <c r="N40" i="104"/>
  <c r="W39" i="104"/>
  <c r="V39" i="104"/>
  <c r="U39" i="104"/>
  <c r="R39" i="104"/>
  <c r="O39" i="104"/>
  <c r="N39" i="104"/>
  <c r="W38" i="104"/>
  <c r="V38" i="104"/>
  <c r="U38" i="104"/>
  <c r="R38" i="104"/>
  <c r="O38" i="104"/>
  <c r="N38" i="104"/>
  <c r="W37" i="104"/>
  <c r="V37" i="104"/>
  <c r="U37" i="104"/>
  <c r="R37" i="104"/>
  <c r="O37" i="104"/>
  <c r="N37" i="104"/>
  <c r="W36" i="104"/>
  <c r="V36" i="104"/>
  <c r="U36" i="104"/>
  <c r="R36" i="104"/>
  <c r="O36" i="104"/>
  <c r="N36" i="104"/>
  <c r="W35" i="104"/>
  <c r="V35" i="104"/>
  <c r="U35" i="104"/>
  <c r="S35" i="104"/>
  <c r="R35" i="104"/>
  <c r="P35" i="104"/>
  <c r="O35" i="104"/>
  <c r="N35" i="104"/>
  <c r="M35" i="104"/>
  <c r="L35" i="104"/>
  <c r="K35" i="104"/>
  <c r="J35" i="104"/>
  <c r="I35" i="104"/>
  <c r="W34" i="104"/>
  <c r="V34" i="104"/>
  <c r="U34" i="104"/>
  <c r="R34" i="104"/>
  <c r="O34" i="104"/>
  <c r="N34" i="104"/>
  <c r="W33" i="104"/>
  <c r="V33" i="104"/>
  <c r="U33" i="104"/>
  <c r="R33" i="104"/>
  <c r="O33" i="104"/>
  <c r="N33" i="104"/>
  <c r="W32" i="104"/>
  <c r="V32" i="104"/>
  <c r="U32" i="104"/>
  <c r="R32" i="104"/>
  <c r="O32" i="104"/>
  <c r="N32" i="104"/>
  <c r="W31" i="104"/>
  <c r="V31" i="104"/>
  <c r="U31" i="104"/>
  <c r="R31" i="104"/>
  <c r="O31" i="104"/>
  <c r="N31" i="104"/>
  <c r="W30" i="104"/>
  <c r="V30" i="104"/>
  <c r="U30" i="104"/>
  <c r="R30" i="104"/>
  <c r="O30" i="104"/>
  <c r="N30" i="104"/>
  <c r="W29" i="104"/>
  <c r="V29" i="104"/>
  <c r="U29" i="104"/>
  <c r="R29" i="104"/>
  <c r="O29" i="104"/>
  <c r="N29" i="104"/>
  <c r="W28" i="104"/>
  <c r="V28" i="104"/>
  <c r="U28" i="104"/>
  <c r="R28" i="104"/>
  <c r="O28" i="104"/>
  <c r="N28" i="104"/>
  <c r="W27" i="104"/>
  <c r="V27" i="104"/>
  <c r="U27" i="104"/>
  <c r="R27" i="104"/>
  <c r="O27" i="104"/>
  <c r="N27" i="104"/>
  <c r="W26" i="104"/>
  <c r="V26" i="104"/>
  <c r="U26" i="104"/>
  <c r="R26" i="104"/>
  <c r="O26" i="104"/>
  <c r="N26" i="104"/>
  <c r="W25" i="104"/>
  <c r="V25" i="104"/>
  <c r="U25" i="104"/>
  <c r="R25" i="104"/>
  <c r="O25" i="104"/>
  <c r="N25" i="104"/>
  <c r="W24" i="104"/>
  <c r="V24" i="104"/>
  <c r="U24" i="104"/>
  <c r="R24" i="104"/>
  <c r="O24" i="104"/>
  <c r="N24" i="104"/>
  <c r="W23" i="104"/>
  <c r="V23" i="104"/>
  <c r="U23" i="104"/>
  <c r="R23" i="104"/>
  <c r="O23" i="104"/>
  <c r="N23" i="104"/>
  <c r="W22" i="104"/>
  <c r="V22" i="104"/>
  <c r="U22" i="104"/>
  <c r="R22" i="104"/>
  <c r="O22" i="104"/>
  <c r="N22" i="104"/>
  <c r="W21" i="104"/>
  <c r="V21" i="104"/>
  <c r="U21" i="104"/>
  <c r="R21" i="104"/>
  <c r="O21" i="104"/>
  <c r="N21" i="104"/>
  <c r="W20" i="104"/>
  <c r="V20" i="104"/>
  <c r="U20" i="104"/>
  <c r="R20" i="104"/>
  <c r="O20" i="104"/>
  <c r="N20" i="104"/>
  <c r="W19" i="104"/>
  <c r="V19" i="104"/>
  <c r="U19" i="104"/>
  <c r="R19" i="104"/>
  <c r="O19" i="104"/>
  <c r="N19" i="104"/>
  <c r="W18" i="104"/>
  <c r="V18" i="104"/>
  <c r="U18" i="104"/>
  <c r="R18" i="104"/>
  <c r="O18" i="104"/>
  <c r="N18" i="104"/>
  <c r="W17" i="104"/>
  <c r="V17" i="104"/>
  <c r="U17" i="104"/>
  <c r="R17" i="104"/>
  <c r="O17" i="104"/>
  <c r="N17" i="104"/>
  <c r="W16" i="104"/>
  <c r="V16" i="104"/>
  <c r="U16" i="104"/>
  <c r="R16" i="104"/>
  <c r="O16" i="104"/>
  <c r="N16" i="104"/>
  <c r="W15" i="104"/>
  <c r="V15" i="104"/>
  <c r="U15" i="104"/>
  <c r="R15" i="104"/>
  <c r="O15" i="104"/>
  <c r="N15" i="104"/>
  <c r="W14" i="104"/>
  <c r="V14" i="104"/>
  <c r="U14" i="104"/>
  <c r="R14" i="104"/>
  <c r="O14" i="104"/>
  <c r="N14" i="104"/>
  <c r="W13" i="104"/>
  <c r="V13" i="104"/>
  <c r="U13" i="104"/>
  <c r="T13" i="104"/>
  <c r="S13" i="104"/>
  <c r="R13" i="104"/>
  <c r="Q13" i="104"/>
  <c r="P13" i="104"/>
  <c r="O13" i="104"/>
  <c r="N13" i="104"/>
  <c r="M13" i="104"/>
  <c r="L13" i="104"/>
  <c r="K13" i="104"/>
  <c r="J13" i="104"/>
  <c r="I13" i="104"/>
  <c r="W12" i="104"/>
  <c r="V12" i="104"/>
  <c r="U12" i="104"/>
  <c r="T12" i="104"/>
  <c r="S12" i="104"/>
  <c r="R12" i="104"/>
  <c r="Q12" i="104"/>
  <c r="P12" i="104"/>
  <c r="O12" i="104"/>
  <c r="N12" i="104"/>
  <c r="M12" i="104"/>
  <c r="L12" i="104"/>
  <c r="K12" i="104"/>
  <c r="J12" i="104"/>
  <c r="I12" i="104"/>
  <c r="W11" i="104"/>
  <c r="V11" i="104"/>
  <c r="U11" i="104"/>
  <c r="T11" i="104"/>
  <c r="S11" i="104"/>
  <c r="R11" i="104"/>
  <c r="Q11" i="104"/>
  <c r="P11" i="104"/>
  <c r="O11" i="104"/>
  <c r="N11" i="104"/>
  <c r="M11" i="104"/>
  <c r="L11" i="104"/>
  <c r="K11" i="104"/>
  <c r="J11" i="104"/>
  <c r="I11" i="104"/>
  <c r="N161" i="103"/>
  <c r="M161" i="103"/>
  <c r="L161" i="103"/>
  <c r="K161" i="103"/>
  <c r="J161" i="103"/>
  <c r="I161" i="103"/>
  <c r="H161" i="103"/>
  <c r="N160" i="103"/>
  <c r="M160" i="103"/>
  <c r="L160" i="103"/>
  <c r="K160" i="103"/>
  <c r="J160" i="103"/>
  <c r="I160" i="103"/>
  <c r="H160" i="103"/>
  <c r="F160" i="103"/>
  <c r="E160" i="103"/>
  <c r="D160" i="103"/>
  <c r="C160" i="103"/>
  <c r="B160" i="103"/>
  <c r="N159" i="103"/>
  <c r="M159" i="103"/>
  <c r="L159" i="103"/>
  <c r="K159" i="103"/>
  <c r="J159" i="103"/>
  <c r="I159" i="103"/>
  <c r="H159" i="103"/>
  <c r="F159" i="103"/>
  <c r="E159" i="103"/>
  <c r="D159" i="103"/>
  <c r="C159" i="103"/>
  <c r="B159" i="103"/>
  <c r="N158" i="103"/>
  <c r="M158" i="103"/>
  <c r="L158" i="103"/>
  <c r="K158" i="103"/>
  <c r="J158" i="103"/>
  <c r="I158" i="103"/>
  <c r="H158" i="103"/>
  <c r="F158" i="103"/>
  <c r="E158" i="103"/>
  <c r="D158" i="103"/>
  <c r="C158" i="103"/>
  <c r="B158" i="103"/>
  <c r="N157" i="103"/>
  <c r="M157" i="103"/>
  <c r="L157" i="103"/>
  <c r="K157" i="103"/>
  <c r="J157" i="103"/>
  <c r="I157" i="103"/>
  <c r="H157" i="103"/>
  <c r="F157" i="103"/>
  <c r="E157" i="103"/>
  <c r="D157" i="103"/>
  <c r="B157" i="103"/>
  <c r="N156" i="103"/>
  <c r="M156" i="103"/>
  <c r="L156" i="103"/>
  <c r="K156" i="103"/>
  <c r="J156" i="103"/>
  <c r="I156" i="103"/>
  <c r="H156" i="103"/>
  <c r="F156" i="103"/>
  <c r="E156" i="103"/>
  <c r="D156" i="103"/>
  <c r="C156" i="103"/>
  <c r="B156" i="103"/>
  <c r="N155" i="103"/>
  <c r="M155" i="103"/>
  <c r="L155" i="103"/>
  <c r="K155" i="103"/>
  <c r="J155" i="103"/>
  <c r="I155" i="103"/>
  <c r="H155" i="103"/>
  <c r="F155" i="103"/>
  <c r="E155" i="103"/>
  <c r="D155" i="103"/>
  <c r="C155" i="103"/>
  <c r="B155" i="103"/>
  <c r="N154" i="103"/>
  <c r="M154" i="103"/>
  <c r="L154" i="103"/>
  <c r="K154" i="103"/>
  <c r="J154" i="103"/>
  <c r="I154" i="103"/>
  <c r="H154" i="103"/>
  <c r="F154" i="103"/>
  <c r="E154" i="103"/>
  <c r="D154" i="103"/>
  <c r="C154" i="103"/>
  <c r="B154" i="103"/>
  <c r="N153" i="103"/>
  <c r="M153" i="103"/>
  <c r="L153" i="103"/>
  <c r="K153" i="103"/>
  <c r="J153" i="103"/>
  <c r="I153" i="103"/>
  <c r="H153" i="103"/>
  <c r="F153" i="103"/>
  <c r="E153" i="103"/>
  <c r="D153" i="103"/>
  <c r="B153" i="103"/>
  <c r="N152" i="103"/>
  <c r="M152" i="103"/>
  <c r="L152" i="103"/>
  <c r="K152" i="103"/>
  <c r="J152" i="103"/>
  <c r="I152" i="103"/>
  <c r="H152" i="103"/>
  <c r="F152" i="103"/>
  <c r="E152" i="103"/>
  <c r="D152" i="103"/>
  <c r="B152" i="103"/>
  <c r="N147" i="103"/>
  <c r="N146" i="103"/>
  <c r="N145" i="103"/>
  <c r="N144" i="103"/>
  <c r="N143" i="103"/>
  <c r="N142" i="103"/>
  <c r="N141" i="103"/>
  <c r="N140" i="103"/>
  <c r="N139" i="103"/>
  <c r="N138" i="103"/>
  <c r="N137" i="103"/>
  <c r="N136" i="103"/>
  <c r="N135" i="103"/>
  <c r="N134" i="103"/>
  <c r="N133" i="103"/>
  <c r="N132" i="103"/>
  <c r="N131" i="103"/>
  <c r="N130" i="103"/>
  <c r="N129" i="103"/>
  <c r="N128" i="103"/>
  <c r="N127" i="103"/>
  <c r="N126" i="103"/>
  <c r="N125" i="103"/>
  <c r="N124" i="103"/>
  <c r="M124" i="103"/>
  <c r="L124" i="103"/>
  <c r="K124" i="103"/>
  <c r="J124" i="103"/>
  <c r="I124" i="103"/>
  <c r="N123" i="103"/>
  <c r="N122" i="103"/>
  <c r="N121" i="103"/>
  <c r="N120" i="103"/>
  <c r="N119" i="103"/>
  <c r="N118" i="103"/>
  <c r="N117" i="103"/>
  <c r="N116" i="103"/>
  <c r="N115" i="103"/>
  <c r="N114" i="103"/>
  <c r="N113" i="103"/>
  <c r="N112" i="103"/>
  <c r="N111" i="103"/>
  <c r="N110" i="103"/>
  <c r="N109" i="103"/>
  <c r="N108" i="103"/>
  <c r="N107" i="103"/>
  <c r="N106" i="103"/>
  <c r="N105" i="103"/>
  <c r="N104" i="103"/>
  <c r="N103" i="103"/>
  <c r="M103" i="103"/>
  <c r="L103" i="103"/>
  <c r="K103" i="103"/>
  <c r="J103" i="103"/>
  <c r="I103" i="103"/>
  <c r="N102" i="103"/>
  <c r="N101" i="103"/>
  <c r="N100" i="103"/>
  <c r="N99" i="103"/>
  <c r="N98" i="103"/>
  <c r="N97" i="103"/>
  <c r="N96" i="103"/>
  <c r="N95" i="103"/>
  <c r="N94" i="103"/>
  <c r="N93" i="103"/>
  <c r="N92" i="103"/>
  <c r="N91" i="103"/>
  <c r="N90" i="103"/>
  <c r="N89" i="103"/>
  <c r="N88" i="103"/>
  <c r="N87" i="103"/>
  <c r="N86" i="103"/>
  <c r="N85" i="103"/>
  <c r="N84" i="103"/>
  <c r="N83" i="103"/>
  <c r="N82" i="103"/>
  <c r="N81" i="103"/>
  <c r="M81" i="103"/>
  <c r="L81" i="103"/>
  <c r="K81" i="103"/>
  <c r="J81" i="103"/>
  <c r="I81" i="103"/>
  <c r="N80" i="103"/>
  <c r="M80" i="103"/>
  <c r="L80" i="103"/>
  <c r="K80" i="103"/>
  <c r="J80" i="103"/>
  <c r="I80" i="103"/>
  <c r="N79" i="103"/>
  <c r="N78" i="103"/>
  <c r="N77" i="103"/>
  <c r="N76" i="103"/>
  <c r="N75" i="103"/>
  <c r="N74" i="103"/>
  <c r="N73" i="103"/>
  <c r="N72" i="103"/>
  <c r="N71" i="103"/>
  <c r="N70" i="103"/>
  <c r="N69" i="103"/>
  <c r="N68" i="103"/>
  <c r="N67" i="103"/>
  <c r="N66" i="103"/>
  <c r="N65" i="103"/>
  <c r="N64" i="103"/>
  <c r="N63" i="103"/>
  <c r="N62" i="103"/>
  <c r="N61" i="103"/>
  <c r="N60" i="103"/>
  <c r="N59" i="103"/>
  <c r="N58" i="103"/>
  <c r="N57" i="103"/>
  <c r="N56" i="103"/>
  <c r="M56" i="103"/>
  <c r="L56" i="103"/>
  <c r="K56" i="103"/>
  <c r="J56" i="103"/>
  <c r="I56" i="103"/>
  <c r="N55" i="103"/>
  <c r="N54" i="103"/>
  <c r="N53" i="103"/>
  <c r="N52" i="103"/>
  <c r="N51" i="103"/>
  <c r="N50" i="103"/>
  <c r="N49" i="103"/>
  <c r="N48" i="103"/>
  <c r="N47" i="103"/>
  <c r="N46" i="103"/>
  <c r="N45" i="103"/>
  <c r="N44" i="103"/>
  <c r="N43" i="103"/>
  <c r="N42" i="103"/>
  <c r="N41" i="103"/>
  <c r="N40" i="103"/>
  <c r="N39" i="103"/>
  <c r="N38" i="103"/>
  <c r="N37" i="103"/>
  <c r="N36" i="103"/>
  <c r="N35" i="103"/>
  <c r="M35" i="103"/>
  <c r="L35" i="103"/>
  <c r="K35" i="103"/>
  <c r="J35" i="103"/>
  <c r="I35" i="103"/>
  <c r="N34" i="103"/>
  <c r="N33" i="103"/>
  <c r="N32" i="103"/>
  <c r="N31" i="103"/>
  <c r="N30" i="103"/>
  <c r="N29" i="103"/>
  <c r="N28" i="103"/>
  <c r="N27" i="103"/>
  <c r="N26" i="103"/>
  <c r="N25" i="103"/>
  <c r="N24" i="103"/>
  <c r="N23" i="103"/>
  <c r="N22" i="103"/>
  <c r="N21" i="103"/>
  <c r="N20" i="103"/>
  <c r="N19" i="103"/>
  <c r="N18" i="103"/>
  <c r="N17" i="103"/>
  <c r="N16" i="103"/>
  <c r="N15" i="103"/>
  <c r="N14" i="103"/>
  <c r="N13" i="103"/>
  <c r="M13" i="103"/>
  <c r="L13" i="103"/>
  <c r="K13" i="103"/>
  <c r="J13" i="103"/>
  <c r="I13" i="103"/>
  <c r="N12" i="103"/>
  <c r="M12" i="103"/>
  <c r="L12" i="103"/>
  <c r="K12" i="103"/>
  <c r="J12" i="103"/>
  <c r="I12" i="103"/>
  <c r="N11" i="103"/>
  <c r="M11" i="103"/>
  <c r="L11" i="103"/>
  <c r="K11" i="103"/>
  <c r="J11" i="103"/>
  <c r="I11" i="103"/>
  <c r="T181" i="113"/>
  <c r="Q181" i="113"/>
  <c r="T177" i="113"/>
  <c r="Q177" i="113"/>
  <c r="M172" i="113"/>
  <c r="L172" i="113"/>
  <c r="J172" i="113"/>
  <c r="I172" i="113"/>
  <c r="N171" i="113"/>
  <c r="M171" i="113"/>
  <c r="L171" i="113"/>
  <c r="K171" i="113"/>
  <c r="J171" i="113"/>
  <c r="I171" i="113"/>
  <c r="M170" i="113"/>
  <c r="L170" i="113"/>
  <c r="K170" i="113"/>
  <c r="J170" i="113"/>
  <c r="I170" i="113"/>
  <c r="M169" i="113"/>
  <c r="L169" i="113"/>
  <c r="J169" i="113"/>
  <c r="I169" i="113"/>
  <c r="H168" i="113"/>
  <c r="N167" i="113"/>
  <c r="M167" i="113"/>
  <c r="L167" i="113"/>
  <c r="K167" i="113"/>
  <c r="K284" i="113" s="1"/>
  <c r="J167" i="113"/>
  <c r="I167" i="113"/>
  <c r="H167" i="113"/>
  <c r="O166" i="113"/>
  <c r="O283" i="113" s="1"/>
  <c r="I166" i="113"/>
  <c r="H166" i="113"/>
  <c r="O165" i="113"/>
  <c r="I165" i="113"/>
  <c r="H165" i="113"/>
  <c r="O164" i="113"/>
  <c r="I164" i="113"/>
  <c r="H164" i="113"/>
  <c r="M161" i="113"/>
  <c r="L161" i="113"/>
  <c r="J161" i="113"/>
  <c r="I161" i="113"/>
  <c r="H161" i="113"/>
  <c r="S160" i="113"/>
  <c r="P160" i="113"/>
  <c r="O160" i="113"/>
  <c r="N160" i="113"/>
  <c r="M160" i="113"/>
  <c r="L160" i="113"/>
  <c r="K160" i="113"/>
  <c r="J160" i="113"/>
  <c r="I160" i="113"/>
  <c r="H160" i="113"/>
  <c r="F160" i="113"/>
  <c r="E160" i="113"/>
  <c r="D160" i="113"/>
  <c r="C160" i="113"/>
  <c r="B160" i="113"/>
  <c r="S159" i="113"/>
  <c r="P159" i="113"/>
  <c r="P157" i="113" s="1"/>
  <c r="O159" i="113"/>
  <c r="N159" i="113"/>
  <c r="M159" i="113"/>
  <c r="L159" i="113"/>
  <c r="K159" i="113"/>
  <c r="J159" i="113"/>
  <c r="I159" i="113"/>
  <c r="H159" i="113"/>
  <c r="F159" i="113"/>
  <c r="E159" i="113"/>
  <c r="D159" i="113"/>
  <c r="C159" i="113"/>
  <c r="B159" i="113"/>
  <c r="S158" i="113"/>
  <c r="S157" i="113" s="1"/>
  <c r="P158" i="113"/>
  <c r="O158" i="113"/>
  <c r="N158" i="113"/>
  <c r="M158" i="113"/>
  <c r="L158" i="113"/>
  <c r="K158" i="113"/>
  <c r="J158" i="113"/>
  <c r="I158" i="113"/>
  <c r="H158" i="113"/>
  <c r="F158" i="113"/>
  <c r="E158" i="113"/>
  <c r="D158" i="113"/>
  <c r="C158" i="113"/>
  <c r="B158" i="113"/>
  <c r="O157" i="113"/>
  <c r="N157" i="113"/>
  <c r="M157" i="113"/>
  <c r="L157" i="113"/>
  <c r="K157" i="113"/>
  <c r="J157" i="113"/>
  <c r="I157" i="113"/>
  <c r="H157" i="113"/>
  <c r="F157" i="113"/>
  <c r="E157" i="113"/>
  <c r="B157" i="113"/>
  <c r="S156" i="113"/>
  <c r="O156" i="113"/>
  <c r="N156" i="113"/>
  <c r="M156" i="113"/>
  <c r="L156" i="113"/>
  <c r="K156" i="113"/>
  <c r="J156" i="113"/>
  <c r="I156" i="113"/>
  <c r="H156" i="113"/>
  <c r="F156" i="113"/>
  <c r="E156" i="113"/>
  <c r="D156" i="113"/>
  <c r="C156" i="113"/>
  <c r="B156" i="113"/>
  <c r="M155" i="113"/>
  <c r="L155" i="113"/>
  <c r="K155" i="113"/>
  <c r="J155" i="113"/>
  <c r="I155" i="113"/>
  <c r="H155" i="113"/>
  <c r="F155" i="113"/>
  <c r="E155" i="113"/>
  <c r="D155" i="113"/>
  <c r="C155" i="113"/>
  <c r="B155" i="113"/>
  <c r="M154" i="113"/>
  <c r="L154" i="113"/>
  <c r="J154" i="113"/>
  <c r="I154" i="113"/>
  <c r="H154" i="113"/>
  <c r="F154" i="113"/>
  <c r="E154" i="113"/>
  <c r="D154" i="113"/>
  <c r="C154" i="113"/>
  <c r="B154" i="113"/>
  <c r="M153" i="113"/>
  <c r="L153" i="113"/>
  <c r="J153" i="113"/>
  <c r="I153" i="113"/>
  <c r="H153" i="113"/>
  <c r="F153" i="113"/>
  <c r="E153" i="113"/>
  <c r="B153" i="113"/>
  <c r="M152" i="113"/>
  <c r="L152" i="113"/>
  <c r="J152" i="113"/>
  <c r="I152" i="113"/>
  <c r="H152" i="113"/>
  <c r="F152" i="113"/>
  <c r="E152" i="113"/>
  <c r="B152" i="113"/>
  <c r="W151" i="113"/>
  <c r="V151" i="113"/>
  <c r="G151" i="113"/>
  <c r="F151" i="113"/>
  <c r="E151" i="113"/>
  <c r="D151" i="113"/>
  <c r="C151" i="113"/>
  <c r="B151" i="113"/>
  <c r="U147" i="113"/>
  <c r="Z147" i="113" s="1"/>
  <c r="R147" i="113"/>
  <c r="W147" i="113" s="1"/>
  <c r="O147" i="113"/>
  <c r="N147" i="113"/>
  <c r="U146" i="113"/>
  <c r="Z146" i="113" s="1"/>
  <c r="R146" i="113"/>
  <c r="O146" i="113"/>
  <c r="N146" i="113"/>
  <c r="U145" i="113"/>
  <c r="Z145" i="113" s="1"/>
  <c r="R145" i="113"/>
  <c r="W145" i="113" s="1"/>
  <c r="O145" i="113"/>
  <c r="N145" i="113"/>
  <c r="U144" i="113"/>
  <c r="Z144" i="113" s="1"/>
  <c r="R144" i="113"/>
  <c r="X144" i="113" s="1"/>
  <c r="O144" i="113"/>
  <c r="N144" i="113"/>
  <c r="V143" i="113"/>
  <c r="U143" i="113"/>
  <c r="Z143" i="113" s="1"/>
  <c r="R143" i="113"/>
  <c r="X143" i="113" s="1"/>
  <c r="O143" i="113"/>
  <c r="N143" i="113"/>
  <c r="Z142" i="113"/>
  <c r="U142" i="113"/>
  <c r="R142" i="113"/>
  <c r="W142" i="113" s="1"/>
  <c r="O142" i="113"/>
  <c r="N142" i="113"/>
  <c r="U141" i="113"/>
  <c r="R141" i="113"/>
  <c r="X141" i="113" s="1"/>
  <c r="O141" i="113"/>
  <c r="N141" i="113"/>
  <c r="X140" i="113"/>
  <c r="U140" i="113"/>
  <c r="Z140" i="113" s="1"/>
  <c r="R140" i="113"/>
  <c r="W140" i="113" s="1"/>
  <c r="O140" i="113"/>
  <c r="N140" i="113"/>
  <c r="U139" i="113"/>
  <c r="Z139" i="113" s="1"/>
  <c r="R139" i="113"/>
  <c r="W139" i="113" s="1"/>
  <c r="O139" i="113"/>
  <c r="N139" i="113"/>
  <c r="U138" i="113"/>
  <c r="Z138" i="113" s="1"/>
  <c r="R138" i="113"/>
  <c r="X138" i="113" s="1"/>
  <c r="O138" i="113"/>
  <c r="N138" i="113"/>
  <c r="U137" i="113"/>
  <c r="Z137" i="113" s="1"/>
  <c r="R137" i="113"/>
  <c r="W137" i="113" s="1"/>
  <c r="O137" i="113"/>
  <c r="N137" i="113"/>
  <c r="U136" i="113"/>
  <c r="Z136" i="113" s="1"/>
  <c r="R136" i="113"/>
  <c r="X136" i="113" s="1"/>
  <c r="O136" i="113"/>
  <c r="N136" i="113"/>
  <c r="U135" i="113"/>
  <c r="Z135" i="113" s="1"/>
  <c r="R135" i="113"/>
  <c r="X135" i="113" s="1"/>
  <c r="O135" i="113"/>
  <c r="N135" i="113"/>
  <c r="U134" i="113"/>
  <c r="Y134" i="113" s="1"/>
  <c r="R134" i="113"/>
  <c r="X134" i="113" s="1"/>
  <c r="O134" i="113"/>
  <c r="N134" i="113"/>
  <c r="U133" i="113"/>
  <c r="Z133" i="113" s="1"/>
  <c r="R133" i="113"/>
  <c r="X133" i="113" s="1"/>
  <c r="O133" i="113"/>
  <c r="N133" i="113"/>
  <c r="U132" i="113"/>
  <c r="Z132" i="113" s="1"/>
  <c r="R132" i="113"/>
  <c r="Y132" i="113" s="1"/>
  <c r="O132" i="113"/>
  <c r="N132" i="113"/>
  <c r="U131" i="113"/>
  <c r="Z131" i="113" s="1"/>
  <c r="R131" i="113"/>
  <c r="W131" i="113" s="1"/>
  <c r="O131" i="113"/>
  <c r="N131" i="113"/>
  <c r="U130" i="113"/>
  <c r="Z130" i="113" s="1"/>
  <c r="R130" i="113"/>
  <c r="W130" i="113" s="1"/>
  <c r="O130" i="113"/>
  <c r="N130" i="113"/>
  <c r="U129" i="113"/>
  <c r="Z129" i="113" s="1"/>
  <c r="R129" i="113"/>
  <c r="W129" i="113" s="1"/>
  <c r="O129" i="113"/>
  <c r="N129" i="113"/>
  <c r="U128" i="113"/>
  <c r="Z128" i="113" s="1"/>
  <c r="R128" i="113"/>
  <c r="X128" i="113" s="1"/>
  <c r="O128" i="113"/>
  <c r="N128" i="113"/>
  <c r="U127" i="113"/>
  <c r="Z127" i="113" s="1"/>
  <c r="R127" i="113"/>
  <c r="X127" i="113" s="1"/>
  <c r="O127" i="113"/>
  <c r="N127" i="113"/>
  <c r="U126" i="113"/>
  <c r="Z126" i="113" s="1"/>
  <c r="R126" i="113"/>
  <c r="X126" i="113" s="1"/>
  <c r="O126" i="113"/>
  <c r="N126" i="113"/>
  <c r="Z125" i="113"/>
  <c r="U125" i="113"/>
  <c r="Y125" i="113" s="1"/>
  <c r="R125" i="113"/>
  <c r="V125" i="113" s="1"/>
  <c r="O125" i="113"/>
  <c r="N125" i="113"/>
  <c r="U124" i="113"/>
  <c r="R124" i="113"/>
  <c r="R160" i="113" s="1"/>
  <c r="Q160" i="113"/>
  <c r="O124" i="113"/>
  <c r="N124" i="113"/>
  <c r="M124" i="113"/>
  <c r="L124" i="113"/>
  <c r="K124" i="113"/>
  <c r="J124" i="113"/>
  <c r="I124" i="113"/>
  <c r="U123" i="113"/>
  <c r="R123" i="113"/>
  <c r="X123" i="113" s="1"/>
  <c r="O123" i="113"/>
  <c r="N123" i="113"/>
  <c r="U122" i="113"/>
  <c r="R122" i="113"/>
  <c r="O122" i="113"/>
  <c r="N122" i="113"/>
  <c r="U121" i="113"/>
  <c r="R121" i="113"/>
  <c r="X121" i="113" s="1"/>
  <c r="O121" i="113"/>
  <c r="N121" i="113"/>
  <c r="U120" i="113"/>
  <c r="Z120" i="113" s="1"/>
  <c r="R120" i="113"/>
  <c r="X120" i="113" s="1"/>
  <c r="O120" i="113"/>
  <c r="N120" i="113"/>
  <c r="U119" i="113"/>
  <c r="Z119" i="113" s="1"/>
  <c r="R119" i="113"/>
  <c r="X119" i="113" s="1"/>
  <c r="O119" i="113"/>
  <c r="N119" i="113"/>
  <c r="U118" i="113"/>
  <c r="Z118" i="113" s="1"/>
  <c r="R118" i="113"/>
  <c r="X118" i="113" s="1"/>
  <c r="O118" i="113"/>
  <c r="N118" i="113"/>
  <c r="U117" i="113"/>
  <c r="Z117" i="113" s="1"/>
  <c r="R117" i="113"/>
  <c r="O117" i="113"/>
  <c r="N117" i="113"/>
  <c r="U116" i="113"/>
  <c r="Z116" i="113" s="1"/>
  <c r="R116" i="113"/>
  <c r="X116" i="113" s="1"/>
  <c r="O116" i="113"/>
  <c r="N116" i="113"/>
  <c r="U115" i="113"/>
  <c r="Z115" i="113" s="1"/>
  <c r="R115" i="113"/>
  <c r="X115" i="113" s="1"/>
  <c r="O115" i="113"/>
  <c r="N115" i="113"/>
  <c r="U114" i="113"/>
  <c r="Z114" i="113" s="1"/>
  <c r="R114" i="113"/>
  <c r="O114" i="113"/>
  <c r="N114" i="113"/>
  <c r="U113" i="113"/>
  <c r="R113" i="113"/>
  <c r="X113" i="113" s="1"/>
  <c r="O113" i="113"/>
  <c r="N113" i="113"/>
  <c r="Z112" i="113"/>
  <c r="U112" i="113"/>
  <c r="V112" i="113" s="1"/>
  <c r="R112" i="113"/>
  <c r="X112" i="113" s="1"/>
  <c r="O112" i="113"/>
  <c r="N112" i="113"/>
  <c r="U111" i="113"/>
  <c r="Z111" i="113" s="1"/>
  <c r="R111" i="113"/>
  <c r="X111" i="113" s="1"/>
  <c r="O111" i="113"/>
  <c r="N111" i="113"/>
  <c r="Z110" i="113"/>
  <c r="U110" i="113"/>
  <c r="R110" i="113"/>
  <c r="W110" i="113" s="1"/>
  <c r="O110" i="113"/>
  <c r="N110" i="113"/>
  <c r="U109" i="113"/>
  <c r="Z109" i="113" s="1"/>
  <c r="R109" i="113"/>
  <c r="O109" i="113"/>
  <c r="N109" i="113"/>
  <c r="W108" i="113"/>
  <c r="U108" i="113"/>
  <c r="Z108" i="113" s="1"/>
  <c r="R108" i="113"/>
  <c r="X108" i="113" s="1"/>
  <c r="O108" i="113"/>
  <c r="N108" i="113"/>
  <c r="U107" i="113"/>
  <c r="Z107" i="113" s="1"/>
  <c r="R107" i="113"/>
  <c r="X107" i="113" s="1"/>
  <c r="O107" i="113"/>
  <c r="N107" i="113"/>
  <c r="U106" i="113"/>
  <c r="Z106" i="113" s="1"/>
  <c r="R106" i="113"/>
  <c r="O106" i="113"/>
  <c r="N106" i="113"/>
  <c r="U105" i="113"/>
  <c r="R105" i="113"/>
  <c r="X105" i="113" s="1"/>
  <c r="O105" i="113"/>
  <c r="N105" i="113"/>
  <c r="Z104" i="113"/>
  <c r="U104" i="113"/>
  <c r="R104" i="113"/>
  <c r="W104" i="113" s="1"/>
  <c r="O104" i="113"/>
  <c r="N104" i="113"/>
  <c r="T159" i="113"/>
  <c r="Q159" i="113"/>
  <c r="O103" i="113"/>
  <c r="N103" i="113"/>
  <c r="M103" i="113"/>
  <c r="L103" i="113"/>
  <c r="K103" i="113"/>
  <c r="J103" i="113"/>
  <c r="I103" i="113"/>
  <c r="U102" i="113"/>
  <c r="Z102" i="113" s="1"/>
  <c r="R102" i="113"/>
  <c r="X102" i="113" s="1"/>
  <c r="O102" i="113"/>
  <c r="N102" i="113"/>
  <c r="U101" i="113"/>
  <c r="Z101" i="113" s="1"/>
  <c r="R101" i="113"/>
  <c r="X101" i="113" s="1"/>
  <c r="O101" i="113"/>
  <c r="N101" i="113"/>
  <c r="U100" i="113"/>
  <c r="Z100" i="113" s="1"/>
  <c r="R100" i="113"/>
  <c r="W100" i="113" s="1"/>
  <c r="O100" i="113"/>
  <c r="N100" i="113"/>
  <c r="U99" i="113"/>
  <c r="Z99" i="113" s="1"/>
  <c r="R99" i="113"/>
  <c r="X99" i="113" s="1"/>
  <c r="O99" i="113"/>
  <c r="N99" i="113"/>
  <c r="U98" i="113"/>
  <c r="Z98" i="113" s="1"/>
  <c r="R98" i="113"/>
  <c r="W98" i="113" s="1"/>
  <c r="O98" i="113"/>
  <c r="N98" i="113"/>
  <c r="U97" i="113"/>
  <c r="Y97" i="113" s="1"/>
  <c r="R97" i="113"/>
  <c r="X97" i="113" s="1"/>
  <c r="O97" i="113"/>
  <c r="N97" i="113"/>
  <c r="U96" i="113"/>
  <c r="Z96" i="113" s="1"/>
  <c r="R96" i="113"/>
  <c r="X96" i="113" s="1"/>
  <c r="O96" i="113"/>
  <c r="N96" i="113"/>
  <c r="U95" i="113"/>
  <c r="Z95" i="113" s="1"/>
  <c r="R95" i="113"/>
  <c r="X95" i="113" s="1"/>
  <c r="O95" i="113"/>
  <c r="N95" i="113"/>
  <c r="U94" i="113"/>
  <c r="V94" i="113" s="1"/>
  <c r="R94" i="113"/>
  <c r="X94" i="113" s="1"/>
  <c r="O94" i="113"/>
  <c r="N94" i="113"/>
  <c r="U93" i="113"/>
  <c r="Z93" i="113" s="1"/>
  <c r="R93" i="113"/>
  <c r="O93" i="113"/>
  <c r="N93" i="113"/>
  <c r="U92" i="113"/>
  <c r="Z92" i="113" s="1"/>
  <c r="R92" i="113"/>
  <c r="Y92" i="113" s="1"/>
  <c r="O92" i="113"/>
  <c r="N92" i="113"/>
  <c r="Z91" i="113"/>
  <c r="W91" i="113"/>
  <c r="U91" i="113"/>
  <c r="R91" i="113"/>
  <c r="X91" i="113" s="1"/>
  <c r="O91" i="113"/>
  <c r="N91" i="113"/>
  <c r="U90" i="113"/>
  <c r="Z90" i="113" s="1"/>
  <c r="R90" i="113"/>
  <c r="W90" i="113" s="1"/>
  <c r="O90" i="113"/>
  <c r="N90" i="113"/>
  <c r="U89" i="113"/>
  <c r="Y89" i="113" s="1"/>
  <c r="R89" i="113"/>
  <c r="X89" i="113" s="1"/>
  <c r="O89" i="113"/>
  <c r="N89" i="113"/>
  <c r="U88" i="113"/>
  <c r="Z88" i="113" s="1"/>
  <c r="R88" i="113"/>
  <c r="X88" i="113" s="1"/>
  <c r="O88" i="113"/>
  <c r="N88" i="113"/>
  <c r="Z87" i="113"/>
  <c r="U87" i="113"/>
  <c r="R87" i="113"/>
  <c r="X87" i="113" s="1"/>
  <c r="O87" i="113"/>
  <c r="N87" i="113"/>
  <c r="U86" i="113"/>
  <c r="Z86" i="113" s="1"/>
  <c r="R86" i="113"/>
  <c r="X86" i="113" s="1"/>
  <c r="O86" i="113"/>
  <c r="N86" i="113"/>
  <c r="U85" i="113"/>
  <c r="R85" i="113"/>
  <c r="O85" i="113"/>
  <c r="N85" i="113"/>
  <c r="U84" i="113"/>
  <c r="Z84" i="113" s="1"/>
  <c r="R84" i="113"/>
  <c r="W84" i="113" s="1"/>
  <c r="O84" i="113"/>
  <c r="N84" i="113"/>
  <c r="U83" i="113"/>
  <c r="Z83" i="113" s="1"/>
  <c r="R83" i="113"/>
  <c r="W83" i="113" s="1"/>
  <c r="O83" i="113"/>
  <c r="N83" i="113"/>
  <c r="U82" i="113"/>
  <c r="Z82" i="113" s="1"/>
  <c r="R82" i="113"/>
  <c r="W82" i="113" s="1"/>
  <c r="O82" i="113"/>
  <c r="N82" i="113"/>
  <c r="U81" i="113"/>
  <c r="R81" i="113"/>
  <c r="O81" i="113"/>
  <c r="N81" i="113"/>
  <c r="M81" i="113"/>
  <c r="L81" i="113"/>
  <c r="K81" i="113"/>
  <c r="J81" i="113"/>
  <c r="I81" i="113"/>
  <c r="O80" i="113"/>
  <c r="N80" i="113"/>
  <c r="M80" i="113"/>
  <c r="L80" i="113"/>
  <c r="K80" i="113"/>
  <c r="J80" i="113"/>
  <c r="I80" i="113"/>
  <c r="U79" i="113"/>
  <c r="R79" i="113"/>
  <c r="O79" i="113"/>
  <c r="N79" i="113"/>
  <c r="U78" i="113"/>
  <c r="R78" i="113"/>
  <c r="X78" i="114" s="1"/>
  <c r="O78" i="113"/>
  <c r="N78" i="113"/>
  <c r="U77" i="113"/>
  <c r="O77" i="113"/>
  <c r="N77" i="113"/>
  <c r="U76" i="113"/>
  <c r="O76" i="113"/>
  <c r="N76" i="113"/>
  <c r="U75" i="113"/>
  <c r="AH75" i="114" s="1"/>
  <c r="O75" i="113"/>
  <c r="N75" i="113"/>
  <c r="U74" i="113"/>
  <c r="AH74" i="114" s="1"/>
  <c r="O74" i="113"/>
  <c r="N74" i="113"/>
  <c r="W73" i="113"/>
  <c r="U73" i="113"/>
  <c r="R73" i="113"/>
  <c r="X73" i="114" s="1"/>
  <c r="O73" i="113"/>
  <c r="N73" i="113"/>
  <c r="O72" i="113"/>
  <c r="N72" i="113"/>
  <c r="R71" i="113"/>
  <c r="O71" i="113"/>
  <c r="N71" i="113"/>
  <c r="O70" i="113"/>
  <c r="N70" i="113"/>
  <c r="O69" i="113"/>
  <c r="N69" i="113"/>
  <c r="U68" i="113"/>
  <c r="O68" i="113"/>
  <c r="N68" i="113"/>
  <c r="U67" i="113"/>
  <c r="O67" i="113"/>
  <c r="N67" i="113"/>
  <c r="U66" i="113"/>
  <c r="AH66" i="114" s="1"/>
  <c r="O66" i="113"/>
  <c r="N66" i="113"/>
  <c r="U65" i="113"/>
  <c r="O65" i="113"/>
  <c r="N65" i="113"/>
  <c r="U64" i="113"/>
  <c r="O64" i="113"/>
  <c r="N64" i="113"/>
  <c r="O63" i="113"/>
  <c r="N63" i="113"/>
  <c r="O62" i="113"/>
  <c r="N62" i="113"/>
  <c r="R61" i="113"/>
  <c r="O61" i="113"/>
  <c r="N61" i="113"/>
  <c r="O60" i="113"/>
  <c r="N60" i="113"/>
  <c r="R59" i="113"/>
  <c r="X59" i="114" s="1"/>
  <c r="O59" i="113"/>
  <c r="N59" i="113"/>
  <c r="O58" i="113"/>
  <c r="N58" i="113"/>
  <c r="O57" i="113"/>
  <c r="N57" i="113"/>
  <c r="T56" i="113"/>
  <c r="U56" i="113" s="1"/>
  <c r="AH56" i="114" s="1"/>
  <c r="Q56" i="113"/>
  <c r="O56" i="113"/>
  <c r="N56" i="113"/>
  <c r="M56" i="113"/>
  <c r="L56" i="113"/>
  <c r="K56" i="113"/>
  <c r="J56" i="113"/>
  <c r="I56" i="113"/>
  <c r="U55" i="113"/>
  <c r="R55" i="113"/>
  <c r="X55" i="114" s="1"/>
  <c r="O55" i="113"/>
  <c r="N55" i="113"/>
  <c r="U54" i="113"/>
  <c r="O54" i="113"/>
  <c r="N54" i="113"/>
  <c r="U53" i="113"/>
  <c r="O53" i="113"/>
  <c r="N53" i="113"/>
  <c r="O52" i="113"/>
  <c r="N52" i="113"/>
  <c r="U51" i="113"/>
  <c r="AH51" i="114" s="1"/>
  <c r="R51" i="113"/>
  <c r="O51" i="113"/>
  <c r="N51" i="113"/>
  <c r="U50" i="113"/>
  <c r="N50" i="113"/>
  <c r="N242" i="113" s="1"/>
  <c r="N227" i="113" s="1"/>
  <c r="U49" i="113"/>
  <c r="AH49" i="114" s="1"/>
  <c r="O49" i="113"/>
  <c r="N49" i="113"/>
  <c r="O48" i="113"/>
  <c r="N48" i="113"/>
  <c r="Z47" i="113"/>
  <c r="U47" i="113"/>
  <c r="AH47" i="114" s="1"/>
  <c r="O47" i="113"/>
  <c r="N47" i="113"/>
  <c r="O46" i="113"/>
  <c r="N46" i="113"/>
  <c r="U45" i="113"/>
  <c r="O45" i="113"/>
  <c r="N45" i="113"/>
  <c r="O44" i="113"/>
  <c r="N44" i="113"/>
  <c r="U43" i="113"/>
  <c r="R43" i="113"/>
  <c r="X43" i="114" s="1"/>
  <c r="O43" i="113"/>
  <c r="N43" i="113"/>
  <c r="U42" i="113"/>
  <c r="O42" i="113"/>
  <c r="N42" i="113"/>
  <c r="O41" i="113"/>
  <c r="N41" i="113"/>
  <c r="O40" i="113"/>
  <c r="N40" i="113"/>
  <c r="O39" i="113"/>
  <c r="N39" i="113"/>
  <c r="U38" i="113"/>
  <c r="O38" i="113"/>
  <c r="N38" i="113"/>
  <c r="U37" i="113"/>
  <c r="O37" i="113"/>
  <c r="N37" i="113"/>
  <c r="O36" i="113"/>
  <c r="N36" i="113"/>
  <c r="T35" i="113"/>
  <c r="Q35" i="113"/>
  <c r="M35" i="113"/>
  <c r="L35" i="113"/>
  <c r="K35" i="113"/>
  <c r="N35" i="113" s="1"/>
  <c r="J35" i="113"/>
  <c r="I35" i="113"/>
  <c r="R34" i="113"/>
  <c r="X34" i="114" s="1"/>
  <c r="O34" i="113"/>
  <c r="N34" i="113"/>
  <c r="U33" i="113"/>
  <c r="AA33" i="106" s="1"/>
  <c r="N33" i="113"/>
  <c r="U32" i="113"/>
  <c r="AH32" i="114" s="1"/>
  <c r="R32" i="113"/>
  <c r="X32" i="114" s="1"/>
  <c r="O32" i="113"/>
  <c r="N32" i="113"/>
  <c r="U31" i="113"/>
  <c r="AH31" i="114" s="1"/>
  <c r="O31" i="113"/>
  <c r="N31" i="113"/>
  <c r="U30" i="113"/>
  <c r="AH30" i="114" s="1"/>
  <c r="R30" i="113"/>
  <c r="O30" i="113"/>
  <c r="N30" i="113"/>
  <c r="R29" i="113"/>
  <c r="X29" i="114" s="1"/>
  <c r="O29" i="113"/>
  <c r="N29" i="113"/>
  <c r="R28" i="113"/>
  <c r="O28" i="113"/>
  <c r="N28" i="113"/>
  <c r="R27" i="113"/>
  <c r="X27" i="114" s="1"/>
  <c r="O27" i="113"/>
  <c r="N27" i="113"/>
  <c r="R26" i="113"/>
  <c r="X26" i="114" s="1"/>
  <c r="O26" i="113"/>
  <c r="N26" i="113"/>
  <c r="R25" i="113"/>
  <c r="O25" i="113"/>
  <c r="N25" i="113"/>
  <c r="U24" i="113"/>
  <c r="R24" i="113"/>
  <c r="X24" i="114" s="1"/>
  <c r="O24" i="113"/>
  <c r="N24" i="113"/>
  <c r="U23" i="113"/>
  <c r="AH23" i="114" s="1"/>
  <c r="O23" i="113"/>
  <c r="N23" i="113"/>
  <c r="U22" i="113"/>
  <c r="AH22" i="114" s="1"/>
  <c r="R22" i="113"/>
  <c r="O22" i="113"/>
  <c r="N22" i="113"/>
  <c r="U21" i="113"/>
  <c r="AH21" i="114" s="1"/>
  <c r="R21" i="113"/>
  <c r="X21" i="114" s="1"/>
  <c r="O21" i="113"/>
  <c r="N21" i="113"/>
  <c r="U20" i="113"/>
  <c r="O20" i="113"/>
  <c r="N20" i="113"/>
  <c r="O19" i="113"/>
  <c r="N19" i="113"/>
  <c r="R18" i="113"/>
  <c r="O18" i="113"/>
  <c r="N18" i="113"/>
  <c r="Z17" i="113"/>
  <c r="U17" i="113"/>
  <c r="AH17" i="114" s="1"/>
  <c r="R17" i="113"/>
  <c r="X17" i="114" s="1"/>
  <c r="O17" i="113"/>
  <c r="N17" i="113"/>
  <c r="U16" i="113"/>
  <c r="AH16" i="114" s="1"/>
  <c r="R16" i="113"/>
  <c r="X16" i="114" s="1"/>
  <c r="O16" i="113"/>
  <c r="N16" i="113"/>
  <c r="U15" i="113"/>
  <c r="AH15" i="114" s="1"/>
  <c r="O15" i="113"/>
  <c r="N15" i="113"/>
  <c r="R14" i="113"/>
  <c r="O14" i="113"/>
  <c r="N14" i="113"/>
  <c r="T13" i="113"/>
  <c r="Q13" i="113"/>
  <c r="Q154" i="113" s="1"/>
  <c r="M13" i="113"/>
  <c r="L13" i="113"/>
  <c r="K13" i="113"/>
  <c r="N13" i="113" s="1"/>
  <c r="J13" i="113"/>
  <c r="I13" i="113"/>
  <c r="M12" i="113"/>
  <c r="L12" i="113"/>
  <c r="J12" i="113"/>
  <c r="I12" i="113"/>
  <c r="M11" i="113"/>
  <c r="L11" i="113"/>
  <c r="J11" i="113"/>
  <c r="I11" i="113"/>
  <c r="T154" i="113" l="1"/>
  <c r="T188" i="113" s="1"/>
  <c r="V13" i="106"/>
  <c r="AH33" i="114"/>
  <c r="U225" i="113"/>
  <c r="U205" i="113" s="1"/>
  <c r="U274" i="113" s="1"/>
  <c r="O33" i="113"/>
  <c r="O225" i="113" s="1"/>
  <c r="O205" i="113" s="1"/>
  <c r="O274" i="113" s="1"/>
  <c r="O281" i="113" s="1"/>
  <c r="N225" i="113"/>
  <c r="N205" i="113" s="1"/>
  <c r="N274" i="113" s="1"/>
  <c r="N281" i="113" s="1"/>
  <c r="K154" i="113"/>
  <c r="K169" i="113" s="1"/>
  <c r="K12" i="112"/>
  <c r="N12" i="112" s="1"/>
  <c r="O12" i="112" s="1"/>
  <c r="O33" i="112"/>
  <c r="O225" i="112" s="1"/>
  <c r="O205" i="112" s="1"/>
  <c r="N225" i="112"/>
  <c r="N205" i="112" s="1"/>
  <c r="Q13" i="106"/>
  <c r="R13" i="111"/>
  <c r="P33" i="113"/>
  <c r="R225" i="112"/>
  <c r="R205" i="112" s="1"/>
  <c r="O32" i="111"/>
  <c r="N224" i="111"/>
  <c r="N205" i="111" s="1"/>
  <c r="AH50" i="114"/>
  <c r="U242" i="113"/>
  <c r="U227" i="113" s="1"/>
  <c r="T155" i="113"/>
  <c r="V35" i="106"/>
  <c r="AA50" i="106"/>
  <c r="Q155" i="113"/>
  <c r="Q189" i="113" s="1"/>
  <c r="Q35" i="106"/>
  <c r="N155" i="113"/>
  <c r="N170" i="113" s="1"/>
  <c r="O35" i="113"/>
  <c r="O155" i="113" s="1"/>
  <c r="N275" i="113"/>
  <c r="O50" i="113"/>
  <c r="O242" i="113" s="1"/>
  <c r="O227" i="113" s="1"/>
  <c r="O165" i="111"/>
  <c r="O282" i="111" s="1"/>
  <c r="O166" i="111"/>
  <c r="O170" i="111"/>
  <c r="J172" i="111"/>
  <c r="O164" i="111"/>
  <c r="W165" i="111"/>
  <c r="W282" i="111" s="1"/>
  <c r="L172" i="111"/>
  <c r="M172" i="111"/>
  <c r="N167" i="111"/>
  <c r="N170" i="111"/>
  <c r="N171" i="111"/>
  <c r="L172" i="112"/>
  <c r="O167" i="112"/>
  <c r="M172" i="112"/>
  <c r="O171" i="112"/>
  <c r="O170" i="112"/>
  <c r="O171" i="113"/>
  <c r="O170" i="113"/>
  <c r="O167" i="113"/>
  <c r="U153" i="106"/>
  <c r="N156" i="106"/>
  <c r="O56" i="106"/>
  <c r="O156" i="106" s="1"/>
  <c r="K12" i="106"/>
  <c r="K11" i="106" s="1"/>
  <c r="J156" i="106"/>
  <c r="N35" i="106"/>
  <c r="J12" i="106"/>
  <c r="J11" i="106" s="1"/>
  <c r="N11" i="106" s="1"/>
  <c r="O11" i="106" s="1"/>
  <c r="K155" i="106"/>
  <c r="K153" i="106" s="1"/>
  <c r="K152" i="106" s="1"/>
  <c r="K161" i="106" s="1"/>
  <c r="L12" i="106"/>
  <c r="L11" i="106" s="1"/>
  <c r="M161" i="106"/>
  <c r="N13" i="106"/>
  <c r="J154" i="106"/>
  <c r="J153" i="106" s="1"/>
  <c r="J152" i="106" s="1"/>
  <c r="L154" i="106"/>
  <c r="L153" i="106" s="1"/>
  <c r="L152" i="106" s="1"/>
  <c r="U152" i="106"/>
  <c r="U161" i="106" s="1"/>
  <c r="Y156" i="106"/>
  <c r="Y159" i="106"/>
  <c r="Y157" i="106" s="1"/>
  <c r="P157" i="106"/>
  <c r="P153" i="106"/>
  <c r="T157" i="106"/>
  <c r="P152" i="106"/>
  <c r="P161" i="106" s="1"/>
  <c r="O13" i="113"/>
  <c r="O154" i="113" s="1"/>
  <c r="N154" i="113"/>
  <c r="K153" i="113"/>
  <c r="K152" i="113" s="1"/>
  <c r="K12" i="113"/>
  <c r="O13" i="112"/>
  <c r="O154" i="112" s="1"/>
  <c r="N154" i="112"/>
  <c r="K154" i="112"/>
  <c r="K153" i="111"/>
  <c r="K152" i="111" s="1"/>
  <c r="K169" i="111"/>
  <c r="N13" i="111"/>
  <c r="K12" i="111"/>
  <c r="T166" i="112"/>
  <c r="T190" i="112"/>
  <c r="Z65" i="113"/>
  <c r="AH65" i="114"/>
  <c r="Z77" i="113"/>
  <c r="AH77" i="114"/>
  <c r="Z79" i="113"/>
  <c r="AH79" i="114"/>
  <c r="Z64" i="112"/>
  <c r="Z69" i="112"/>
  <c r="S69" i="113"/>
  <c r="U69" i="113" s="1"/>
  <c r="Z71" i="112"/>
  <c r="S71" i="113"/>
  <c r="U71" i="113" s="1"/>
  <c r="Z76" i="112"/>
  <c r="Z68" i="113"/>
  <c r="AH68" i="114"/>
  <c r="Z57" i="112"/>
  <c r="S57" i="113"/>
  <c r="U57" i="113" s="1"/>
  <c r="AH57" i="114" s="1"/>
  <c r="Z66" i="112"/>
  <c r="Z78" i="112"/>
  <c r="Z73" i="113"/>
  <c r="AH73" i="114"/>
  <c r="Z59" i="112"/>
  <c r="S59" i="113"/>
  <c r="U59" i="113" s="1"/>
  <c r="Z61" i="112"/>
  <c r="S61" i="113"/>
  <c r="U61" i="113" s="1"/>
  <c r="Z63" i="112"/>
  <c r="S63" i="113"/>
  <c r="U63" i="113" s="1"/>
  <c r="Z75" i="112"/>
  <c r="Z66" i="113"/>
  <c r="Z78" i="113"/>
  <c r="AH78" i="114"/>
  <c r="Z70" i="112"/>
  <c r="S70" i="113"/>
  <c r="U70" i="113" s="1"/>
  <c r="Z72" i="112"/>
  <c r="S72" i="113"/>
  <c r="U72" i="113" s="1"/>
  <c r="Y74" i="112"/>
  <c r="Z64" i="113"/>
  <c r="AH64" i="114"/>
  <c r="Z76" i="113"/>
  <c r="AH76" i="114"/>
  <c r="Z56" i="112"/>
  <c r="Z156" i="112" s="1"/>
  <c r="Z74" i="112"/>
  <c r="Z67" i="113"/>
  <c r="AH67" i="114"/>
  <c r="Z58" i="112"/>
  <c r="S58" i="113"/>
  <c r="U58" i="113" s="1"/>
  <c r="Z60" i="112"/>
  <c r="S60" i="113"/>
  <c r="U60" i="113" s="1"/>
  <c r="Z62" i="112"/>
  <c r="S62" i="113"/>
  <c r="U62" i="113" s="1"/>
  <c r="Z67" i="112"/>
  <c r="Z79" i="112"/>
  <c r="T189" i="112"/>
  <c r="T165" i="112"/>
  <c r="Z38" i="113"/>
  <c r="AH38" i="114"/>
  <c r="Z43" i="113"/>
  <c r="AH43" i="114"/>
  <c r="Z55" i="113"/>
  <c r="AH55" i="114"/>
  <c r="Z36" i="112"/>
  <c r="S36" i="113"/>
  <c r="U36" i="113" s="1"/>
  <c r="Z53" i="113"/>
  <c r="AH53" i="114"/>
  <c r="Z40" i="112"/>
  <c r="S40" i="113"/>
  <c r="U40" i="113" s="1"/>
  <c r="Z52" i="112"/>
  <c r="S52" i="113"/>
  <c r="U52" i="113" s="1"/>
  <c r="Z37" i="113"/>
  <c r="AH37" i="114"/>
  <c r="U35" i="112"/>
  <c r="Y49" i="112"/>
  <c r="Z42" i="113"/>
  <c r="AH42" i="114"/>
  <c r="Z54" i="113"/>
  <c r="AH54" i="114"/>
  <c r="V39" i="112"/>
  <c r="S39" i="113"/>
  <c r="U39" i="113" s="1"/>
  <c r="Z44" i="112"/>
  <c r="S44" i="113"/>
  <c r="U44" i="113" s="1"/>
  <c r="AH44" i="114" s="1"/>
  <c r="V41" i="112"/>
  <c r="S41" i="113"/>
  <c r="U41" i="113" s="1"/>
  <c r="AH41" i="114" s="1"/>
  <c r="V46" i="112"/>
  <c r="S46" i="113"/>
  <c r="U46" i="113" s="1"/>
  <c r="Z45" i="113"/>
  <c r="AH45" i="114"/>
  <c r="Y41" i="112"/>
  <c r="Z48" i="112"/>
  <c r="S48" i="113"/>
  <c r="U48" i="113" s="1"/>
  <c r="Z50" i="113"/>
  <c r="Z55" i="112"/>
  <c r="Z20" i="112"/>
  <c r="T153" i="112"/>
  <c r="T188" i="112"/>
  <c r="T164" i="112"/>
  <c r="AH19" i="114"/>
  <c r="Z19" i="113"/>
  <c r="T12" i="112"/>
  <c r="Z14" i="112"/>
  <c r="Z19" i="112"/>
  <c r="Z24" i="113"/>
  <c r="AH24" i="114"/>
  <c r="Z26" i="112"/>
  <c r="S26" i="113"/>
  <c r="U26" i="113" s="1"/>
  <c r="AH26" i="114" s="1"/>
  <c r="Z28" i="112"/>
  <c r="S28" i="113"/>
  <c r="U28" i="113" s="1"/>
  <c r="AH28" i="114" s="1"/>
  <c r="Z20" i="113"/>
  <c r="AH20" i="114"/>
  <c r="Z16" i="112"/>
  <c r="Z21" i="112"/>
  <c r="Z30" i="112"/>
  <c r="U13" i="112"/>
  <c r="Z18" i="112"/>
  <c r="S18" i="113"/>
  <c r="U18" i="113" s="1"/>
  <c r="AH18" i="114" s="1"/>
  <c r="Z23" i="112"/>
  <c r="Z32" i="112"/>
  <c r="Z15" i="112"/>
  <c r="Z25" i="112"/>
  <c r="S25" i="113"/>
  <c r="U25" i="113" s="1"/>
  <c r="AH25" i="114" s="1"/>
  <c r="Z27" i="112"/>
  <c r="S27" i="113"/>
  <c r="U27" i="113" s="1"/>
  <c r="AH27" i="114" s="1"/>
  <c r="Z29" i="112"/>
  <c r="S29" i="113"/>
  <c r="U29" i="113" s="1"/>
  <c r="AH29" i="114" s="1"/>
  <c r="Z34" i="112"/>
  <c r="S34" i="113"/>
  <c r="U34" i="113" s="1"/>
  <c r="AH34" i="114" s="1"/>
  <c r="R156" i="112"/>
  <c r="P56" i="113"/>
  <c r="P156" i="113" s="1"/>
  <c r="X56" i="112"/>
  <c r="X156" i="112" s="1"/>
  <c r="X71" i="113"/>
  <c r="X71" i="114"/>
  <c r="V66" i="112"/>
  <c r="P66" i="113"/>
  <c r="R66" i="113" s="1"/>
  <c r="W69" i="112"/>
  <c r="P69" i="113"/>
  <c r="R69" i="113" s="1"/>
  <c r="X79" i="113"/>
  <c r="X79" i="114"/>
  <c r="V56" i="112"/>
  <c r="V156" i="112" s="1"/>
  <c r="W74" i="112"/>
  <c r="V77" i="112"/>
  <c r="P77" i="113"/>
  <c r="R77" i="113" s="1"/>
  <c r="W78" i="112"/>
  <c r="Y63" i="112"/>
  <c r="P63" i="113"/>
  <c r="R63" i="113" s="1"/>
  <c r="X66" i="112"/>
  <c r="X74" i="112"/>
  <c r="X78" i="112"/>
  <c r="R56" i="113"/>
  <c r="X56" i="114" s="1"/>
  <c r="Y58" i="112"/>
  <c r="P58" i="113"/>
  <c r="R58" i="113" s="1"/>
  <c r="X58" i="114" s="1"/>
  <c r="W61" i="112"/>
  <c r="V65" i="112"/>
  <c r="P65" i="113"/>
  <c r="R65" i="113" s="1"/>
  <c r="X65" i="114" s="1"/>
  <c r="X68" i="112"/>
  <c r="P68" i="113"/>
  <c r="R68" i="113" s="1"/>
  <c r="W73" i="112"/>
  <c r="W77" i="112"/>
  <c r="Y78" i="112"/>
  <c r="X60" i="112"/>
  <c r="P60" i="113"/>
  <c r="R60" i="113" s="1"/>
  <c r="W70" i="112"/>
  <c r="P70" i="113"/>
  <c r="R70" i="113" s="1"/>
  <c r="X70" i="114" s="1"/>
  <c r="X76" i="112"/>
  <c r="P76" i="113"/>
  <c r="R76" i="113" s="1"/>
  <c r="W58" i="112"/>
  <c r="X72" i="112"/>
  <c r="P72" i="113"/>
  <c r="R72" i="113" s="1"/>
  <c r="V57" i="112"/>
  <c r="P57" i="113"/>
  <c r="R57" i="113" s="1"/>
  <c r="Y60" i="112"/>
  <c r="V62" i="112"/>
  <c r="P62" i="113"/>
  <c r="R62" i="113" s="1"/>
  <c r="X62" i="114" s="1"/>
  <c r="X64" i="112"/>
  <c r="P64" i="113"/>
  <c r="R64" i="113" s="1"/>
  <c r="Y67" i="112"/>
  <c r="P67" i="113"/>
  <c r="R67" i="113" s="1"/>
  <c r="X67" i="114" s="1"/>
  <c r="X70" i="112"/>
  <c r="Q156" i="112"/>
  <c r="V61" i="113"/>
  <c r="X61" i="114"/>
  <c r="V74" i="112"/>
  <c r="P74" i="113"/>
  <c r="R74" i="113" s="1"/>
  <c r="Y74" i="113" s="1"/>
  <c r="Y75" i="112"/>
  <c r="P75" i="113"/>
  <c r="R75" i="113" s="1"/>
  <c r="Q189" i="112"/>
  <c r="Q165" i="112"/>
  <c r="X51" i="113"/>
  <c r="X51" i="114"/>
  <c r="R35" i="112"/>
  <c r="W48" i="112"/>
  <c r="P48" i="113"/>
  <c r="R48" i="113" s="1"/>
  <c r="W51" i="112"/>
  <c r="V51" i="113"/>
  <c r="W40" i="112"/>
  <c r="P40" i="113"/>
  <c r="R40" i="113" s="1"/>
  <c r="X50" i="112"/>
  <c r="P50" i="113"/>
  <c r="R50" i="113" s="1"/>
  <c r="Y50" i="113" s="1"/>
  <c r="X51" i="112"/>
  <c r="W53" i="112"/>
  <c r="P53" i="113"/>
  <c r="R53" i="113" s="1"/>
  <c r="W42" i="112"/>
  <c r="P42" i="113"/>
  <c r="R42" i="113" s="1"/>
  <c r="X42" i="114" s="1"/>
  <c r="X43" i="112"/>
  <c r="W45" i="112"/>
  <c r="P45" i="113"/>
  <c r="R45" i="113" s="1"/>
  <c r="W37" i="112"/>
  <c r="P37" i="113"/>
  <c r="R37" i="113" s="1"/>
  <c r="X39" i="112"/>
  <c r="P39" i="113"/>
  <c r="R39" i="113" s="1"/>
  <c r="X39" i="114" s="1"/>
  <c r="X47" i="112"/>
  <c r="P47" i="113"/>
  <c r="R47" i="113" s="1"/>
  <c r="X47" i="114" s="1"/>
  <c r="W49" i="112"/>
  <c r="P49" i="113"/>
  <c r="R49" i="113" s="1"/>
  <c r="V55" i="112"/>
  <c r="W41" i="112"/>
  <c r="P41" i="113"/>
  <c r="R41" i="113" s="1"/>
  <c r="X41" i="114" s="1"/>
  <c r="W44" i="112"/>
  <c r="P44" i="113"/>
  <c r="R44" i="113" s="1"/>
  <c r="W52" i="112"/>
  <c r="P52" i="113"/>
  <c r="R52" i="113" s="1"/>
  <c r="W55" i="112"/>
  <c r="W36" i="112"/>
  <c r="P36" i="113"/>
  <c r="R36" i="113" s="1"/>
  <c r="X54" i="112"/>
  <c r="P54" i="113"/>
  <c r="R54" i="113" s="1"/>
  <c r="X54" i="114" s="1"/>
  <c r="X55" i="112"/>
  <c r="V41" i="113"/>
  <c r="X38" i="112"/>
  <c r="P38" i="113"/>
  <c r="R38" i="113" s="1"/>
  <c r="X44" i="112"/>
  <c r="X46" i="112"/>
  <c r="P46" i="113"/>
  <c r="R46" i="113" s="1"/>
  <c r="V51" i="112"/>
  <c r="Q12" i="112"/>
  <c r="Q11" i="112" s="1"/>
  <c r="R11" i="112" s="1"/>
  <c r="P11" i="113" s="1"/>
  <c r="Q153" i="112"/>
  <c r="Q188" i="112"/>
  <c r="Q164" i="112"/>
  <c r="X25" i="113"/>
  <c r="X25" i="114"/>
  <c r="X19" i="112"/>
  <c r="P19" i="113"/>
  <c r="R19" i="113" s="1"/>
  <c r="X19" i="114" s="1"/>
  <c r="W27" i="112"/>
  <c r="X14" i="113"/>
  <c r="X14" i="114"/>
  <c r="X18" i="113"/>
  <c r="X18" i="114"/>
  <c r="X27" i="112"/>
  <c r="Y31" i="112"/>
  <c r="P31" i="113"/>
  <c r="R31" i="113" s="1"/>
  <c r="X28" i="113"/>
  <c r="X28" i="114"/>
  <c r="X30" i="113"/>
  <c r="X30" i="114"/>
  <c r="X22" i="113"/>
  <c r="X22" i="114"/>
  <c r="Y23" i="112"/>
  <c r="P23" i="113"/>
  <c r="R23" i="113" s="1"/>
  <c r="Y15" i="112"/>
  <c r="P15" i="113"/>
  <c r="R15" i="113" s="1"/>
  <c r="Y20" i="112"/>
  <c r="P20" i="113"/>
  <c r="R20" i="113" s="1"/>
  <c r="AG278" i="114"/>
  <c r="AG281" i="114"/>
  <c r="AG284" i="114"/>
  <c r="AE187" i="114"/>
  <c r="AE152" i="114"/>
  <c r="AE161" i="114" s="1"/>
  <c r="AE195" i="114" s="1"/>
  <c r="AD187" i="114"/>
  <c r="AD152" i="114"/>
  <c r="AD161" i="114" s="1"/>
  <c r="AD195" i="114" s="1"/>
  <c r="AC187" i="114"/>
  <c r="AC152" i="114"/>
  <c r="AC161" i="114" s="1"/>
  <c r="AC195" i="114" s="1"/>
  <c r="AA161" i="114"/>
  <c r="AA195" i="114" s="1"/>
  <c r="AA172" i="114"/>
  <c r="Z278" i="114"/>
  <c r="Z284" i="114"/>
  <c r="Z187" i="114"/>
  <c r="Z152" i="114"/>
  <c r="N153" i="114"/>
  <c r="N152" i="114" s="1"/>
  <c r="P277" i="114"/>
  <c r="P284" i="114" s="1"/>
  <c r="H278" i="114"/>
  <c r="U195" i="114"/>
  <c r="T195" i="114"/>
  <c r="S195" i="114"/>
  <c r="R187" i="114"/>
  <c r="R152" i="114"/>
  <c r="R175" i="114"/>
  <c r="O248" i="114"/>
  <c r="O276" i="114" s="1"/>
  <c r="O283" i="114" s="1"/>
  <c r="O170" i="114"/>
  <c r="I278" i="114"/>
  <c r="O227" i="114"/>
  <c r="O275" i="114" s="1"/>
  <c r="O282" i="114" s="1"/>
  <c r="N204" i="114"/>
  <c r="N203" i="114" s="1"/>
  <c r="K277" i="114"/>
  <c r="K281" i="114"/>
  <c r="P172" i="114"/>
  <c r="P161" i="114"/>
  <c r="P195" i="114" s="1"/>
  <c r="N277" i="114"/>
  <c r="N281" i="114"/>
  <c r="M172" i="114"/>
  <c r="M161" i="114"/>
  <c r="L277" i="114"/>
  <c r="L281" i="114"/>
  <c r="O156" i="114"/>
  <c r="O171" i="114" s="1"/>
  <c r="W204" i="114"/>
  <c r="W203" i="114" s="1"/>
  <c r="O164" i="114"/>
  <c r="O169" i="114" s="1"/>
  <c r="I167" i="114"/>
  <c r="I172" i="114" s="1"/>
  <c r="J277" i="114"/>
  <c r="J281" i="114"/>
  <c r="O157" i="114"/>
  <c r="W277" i="114"/>
  <c r="W281" i="114"/>
  <c r="I161" i="114"/>
  <c r="L172" i="114"/>
  <c r="L161" i="114"/>
  <c r="O205" i="114"/>
  <c r="M278" i="114"/>
  <c r="M284" i="114"/>
  <c r="J172" i="114"/>
  <c r="J161" i="114"/>
  <c r="N172" i="114"/>
  <c r="N161" i="114"/>
  <c r="P278" i="114"/>
  <c r="V58" i="113"/>
  <c r="Y26" i="113"/>
  <c r="Z89" i="113"/>
  <c r="V93" i="113"/>
  <c r="Y67" i="113"/>
  <c r="Y27" i="113"/>
  <c r="Y36" i="113"/>
  <c r="X83" i="113"/>
  <c r="V89" i="113"/>
  <c r="W99" i="113"/>
  <c r="W102" i="113"/>
  <c r="Y107" i="113"/>
  <c r="Y110" i="113"/>
  <c r="Y111" i="113"/>
  <c r="W118" i="113"/>
  <c r="W135" i="113"/>
  <c r="Y141" i="113"/>
  <c r="W89" i="113"/>
  <c r="X110" i="113"/>
  <c r="Y121" i="113"/>
  <c r="V37" i="113"/>
  <c r="W113" i="113"/>
  <c r="X130" i="113"/>
  <c r="Y142" i="113"/>
  <c r="V37" i="112"/>
  <c r="X41" i="112"/>
  <c r="Y45" i="112"/>
  <c r="W56" i="112"/>
  <c r="W156" i="112" s="1"/>
  <c r="W65" i="112"/>
  <c r="Y66" i="112"/>
  <c r="Y83" i="112"/>
  <c r="W86" i="112"/>
  <c r="Y87" i="112"/>
  <c r="Y95" i="112"/>
  <c r="W105" i="112"/>
  <c r="Y115" i="112"/>
  <c r="X121" i="112"/>
  <c r="W124" i="112"/>
  <c r="W160" i="112" s="1"/>
  <c r="W128" i="112"/>
  <c r="W144" i="112"/>
  <c r="X37" i="112"/>
  <c r="X48" i="112"/>
  <c r="X52" i="112"/>
  <c r="W62" i="112"/>
  <c r="W95" i="112"/>
  <c r="R157" i="112"/>
  <c r="X105" i="112"/>
  <c r="V109" i="112"/>
  <c r="X110" i="112"/>
  <c r="X119" i="112"/>
  <c r="Y121" i="112"/>
  <c r="X124" i="112"/>
  <c r="X160" i="112" s="1"/>
  <c r="Y138" i="112"/>
  <c r="Y37" i="112"/>
  <c r="V47" i="112"/>
  <c r="X62" i="112"/>
  <c r="Y64" i="112"/>
  <c r="Y85" i="112"/>
  <c r="X95" i="112"/>
  <c r="W109" i="112"/>
  <c r="Y119" i="112"/>
  <c r="Y124" i="112"/>
  <c r="Y160" i="112" s="1"/>
  <c r="X40" i="112"/>
  <c r="V43" i="112"/>
  <c r="W47" i="112"/>
  <c r="V50" i="112"/>
  <c r="V54" i="112"/>
  <c r="Y68" i="112"/>
  <c r="Y89" i="112"/>
  <c r="W94" i="112"/>
  <c r="W98" i="112"/>
  <c r="Y101" i="112"/>
  <c r="X109" i="112"/>
  <c r="X123" i="112"/>
  <c r="P170" i="112"/>
  <c r="V42" i="112"/>
  <c r="V49" i="112"/>
  <c r="V53" i="112"/>
  <c r="X58" i="112"/>
  <c r="Y107" i="112"/>
  <c r="V38" i="112"/>
  <c r="V45" i="112"/>
  <c r="X49" i="112"/>
  <c r="X53" i="112"/>
  <c r="W66" i="112"/>
  <c r="Y76" i="112"/>
  <c r="W83" i="112"/>
  <c r="X111" i="112"/>
  <c r="Y120" i="112"/>
  <c r="X122" i="112"/>
  <c r="W135" i="112"/>
  <c r="Y136" i="112"/>
  <c r="Y142" i="112"/>
  <c r="Y19" i="112"/>
  <c r="V20" i="112"/>
  <c r="W19" i="112"/>
  <c r="Z37" i="112"/>
  <c r="Y38" i="112"/>
  <c r="Z41" i="112"/>
  <c r="Y42" i="112"/>
  <c r="Z45" i="112"/>
  <c r="Y46" i="112"/>
  <c r="Z49" i="112"/>
  <c r="Y50" i="112"/>
  <c r="Z53" i="112"/>
  <c r="Y54" i="112"/>
  <c r="Y62" i="112"/>
  <c r="V69" i="112"/>
  <c r="V78" i="112"/>
  <c r="Y79" i="112"/>
  <c r="V87" i="112"/>
  <c r="Y88" i="112"/>
  <c r="Y93" i="112"/>
  <c r="Y125" i="112"/>
  <c r="Y132" i="112"/>
  <c r="V139" i="112"/>
  <c r="Z38" i="112"/>
  <c r="Y39" i="112"/>
  <c r="Z42" i="112"/>
  <c r="Y43" i="112"/>
  <c r="Z46" i="112"/>
  <c r="Y47" i="112"/>
  <c r="Z50" i="112"/>
  <c r="Y51" i="112"/>
  <c r="Z54" i="112"/>
  <c r="Y55" i="112"/>
  <c r="Y56" i="112"/>
  <c r="Y156" i="112" s="1"/>
  <c r="V73" i="112"/>
  <c r="V82" i="112"/>
  <c r="V91" i="112"/>
  <c r="Y92" i="112"/>
  <c r="V143" i="112"/>
  <c r="Y27" i="112"/>
  <c r="Z39" i="112"/>
  <c r="Z43" i="112"/>
  <c r="Z47" i="112"/>
  <c r="Y70" i="112"/>
  <c r="Y140" i="112"/>
  <c r="S153" i="112"/>
  <c r="S152" i="112" s="1"/>
  <c r="U158" i="112"/>
  <c r="U157" i="112" s="1"/>
  <c r="V19" i="112"/>
  <c r="V58" i="112"/>
  <c r="Y59" i="112"/>
  <c r="Y80" i="112"/>
  <c r="V90" i="112"/>
  <c r="V99" i="112"/>
  <c r="Y100" i="112"/>
  <c r="V104" i="112"/>
  <c r="V107" i="112"/>
  <c r="V108" i="112"/>
  <c r="V111" i="112"/>
  <c r="V112" i="112"/>
  <c r="V115" i="112"/>
  <c r="V116" i="112"/>
  <c r="V119" i="112"/>
  <c r="V120" i="112"/>
  <c r="V123" i="112"/>
  <c r="V127" i="112"/>
  <c r="Y134" i="112"/>
  <c r="V132" i="112"/>
  <c r="Y133" i="112"/>
  <c r="Z13" i="112"/>
  <c r="Z154" i="112" s="1"/>
  <c r="Y72" i="112"/>
  <c r="Y91" i="112"/>
  <c r="V103" i="112"/>
  <c r="V159" i="112" s="1"/>
  <c r="Y111" i="112"/>
  <c r="U156" i="112"/>
  <c r="V27" i="112"/>
  <c r="Y28" i="112"/>
  <c r="V61" i="112"/>
  <c r="V70" i="112"/>
  <c r="Y71" i="112"/>
  <c r="V102" i="112"/>
  <c r="Z103" i="112"/>
  <c r="Z159" i="112" s="1"/>
  <c r="Z157" i="112" s="1"/>
  <c r="V140" i="112"/>
  <c r="Y141" i="112"/>
  <c r="Y36" i="112"/>
  <c r="Y40" i="112"/>
  <c r="Y44" i="112"/>
  <c r="Y48" i="112"/>
  <c r="Y52" i="112"/>
  <c r="X57" i="112"/>
  <c r="X61" i="112"/>
  <c r="X65" i="112"/>
  <c r="X69" i="112"/>
  <c r="X73" i="112"/>
  <c r="X77" i="112"/>
  <c r="X82" i="112"/>
  <c r="X86" i="112"/>
  <c r="X90" i="112"/>
  <c r="X94" i="112"/>
  <c r="X98" i="112"/>
  <c r="X102" i="112"/>
  <c r="W103" i="112"/>
  <c r="W159" i="112" s="1"/>
  <c r="W157" i="112" s="1"/>
  <c r="Y106" i="112"/>
  <c r="Y110" i="112"/>
  <c r="Y114" i="112"/>
  <c r="Y118" i="112"/>
  <c r="Y122" i="112"/>
  <c r="V124" i="112"/>
  <c r="V160" i="112" s="1"/>
  <c r="V157" i="112" s="1"/>
  <c r="X127" i="112"/>
  <c r="X131" i="112"/>
  <c r="X135" i="112"/>
  <c r="X139" i="112"/>
  <c r="X143" i="112"/>
  <c r="X147" i="112"/>
  <c r="Y57" i="112"/>
  <c r="Y61" i="112"/>
  <c r="Y65" i="112"/>
  <c r="Y69" i="112"/>
  <c r="Y73" i="112"/>
  <c r="Y77" i="112"/>
  <c r="Y82" i="112"/>
  <c r="Y86" i="112"/>
  <c r="Y90" i="112"/>
  <c r="Y94" i="112"/>
  <c r="Y98" i="112"/>
  <c r="Y102" i="112"/>
  <c r="X103" i="112"/>
  <c r="X159" i="112" s="1"/>
  <c r="X157" i="112" s="1"/>
  <c r="Y135" i="112"/>
  <c r="Y139" i="112"/>
  <c r="Y143" i="112"/>
  <c r="Y147" i="112"/>
  <c r="V59" i="112"/>
  <c r="V63" i="112"/>
  <c r="V67" i="112"/>
  <c r="V71" i="112"/>
  <c r="V75" i="112"/>
  <c r="V79" i="112"/>
  <c r="V84" i="112"/>
  <c r="V88" i="112"/>
  <c r="V92" i="112"/>
  <c r="V96" i="112"/>
  <c r="V100" i="112"/>
  <c r="Y103" i="112"/>
  <c r="Y159" i="112" s="1"/>
  <c r="Y157" i="112" s="1"/>
  <c r="V125" i="112"/>
  <c r="V129" i="112"/>
  <c r="V133" i="112"/>
  <c r="V137" i="112"/>
  <c r="V141" i="112"/>
  <c r="V145" i="112"/>
  <c r="V35" i="112"/>
  <c r="V155" i="112" s="1"/>
  <c r="W59" i="112"/>
  <c r="W63" i="112"/>
  <c r="W67" i="112"/>
  <c r="W71" i="112"/>
  <c r="W75" i="112"/>
  <c r="W79" i="112"/>
  <c r="V80" i="112"/>
  <c r="W84" i="112"/>
  <c r="W88" i="112"/>
  <c r="W92" i="112"/>
  <c r="W96" i="112"/>
  <c r="W100" i="112"/>
  <c r="W125" i="112"/>
  <c r="W129" i="112"/>
  <c r="W133" i="112"/>
  <c r="W137" i="112"/>
  <c r="W141" i="112"/>
  <c r="W145" i="112"/>
  <c r="W35" i="112"/>
  <c r="W155" i="112" s="1"/>
  <c r="X59" i="112"/>
  <c r="V60" i="112"/>
  <c r="X63" i="112"/>
  <c r="V64" i="112"/>
  <c r="X67" i="112"/>
  <c r="V68" i="112"/>
  <c r="X71" i="112"/>
  <c r="V72" i="112"/>
  <c r="X75" i="112"/>
  <c r="V76" i="112"/>
  <c r="X79" i="112"/>
  <c r="W80" i="112"/>
  <c r="X84" i="112"/>
  <c r="V85" i="112"/>
  <c r="X88" i="112"/>
  <c r="V89" i="112"/>
  <c r="X92" i="112"/>
  <c r="V93" i="112"/>
  <c r="X96" i="112"/>
  <c r="V97" i="112"/>
  <c r="X100" i="112"/>
  <c r="V101" i="112"/>
  <c r="X125" i="112"/>
  <c r="V126" i="112"/>
  <c r="X129" i="112"/>
  <c r="V130" i="112"/>
  <c r="X133" i="112"/>
  <c r="V134" i="112"/>
  <c r="X137" i="112"/>
  <c r="V138" i="112"/>
  <c r="X141" i="112"/>
  <c r="V142" i="112"/>
  <c r="X145" i="112"/>
  <c r="V146" i="112"/>
  <c r="R155" i="112"/>
  <c r="X35" i="112"/>
  <c r="X155" i="112" s="1"/>
  <c r="V36" i="112"/>
  <c r="V40" i="112"/>
  <c r="V44" i="112"/>
  <c r="V48" i="112"/>
  <c r="V52" i="112"/>
  <c r="W60" i="112"/>
  <c r="W64" i="112"/>
  <c r="W68" i="112"/>
  <c r="W72" i="112"/>
  <c r="W76" i="112"/>
  <c r="X80" i="112"/>
  <c r="W85" i="112"/>
  <c r="W89" i="112"/>
  <c r="W93" i="112"/>
  <c r="W97" i="112"/>
  <c r="W101" i="112"/>
  <c r="V106" i="112"/>
  <c r="V110" i="112"/>
  <c r="V114" i="112"/>
  <c r="V118" i="112"/>
  <c r="V122" i="112"/>
  <c r="W126" i="112"/>
  <c r="W130" i="112"/>
  <c r="W134" i="112"/>
  <c r="W138" i="112"/>
  <c r="W142" i="112"/>
  <c r="W146" i="112"/>
  <c r="U153" i="111"/>
  <c r="S152" i="111"/>
  <c r="U171" i="111"/>
  <c r="U157" i="111"/>
  <c r="U170" i="111"/>
  <c r="V35" i="111"/>
  <c r="V155" i="111" s="1"/>
  <c r="V170" i="111" s="1"/>
  <c r="V65" i="111"/>
  <c r="U159" i="111"/>
  <c r="V42" i="111"/>
  <c r="V124" i="111"/>
  <c r="V160" i="111" s="1"/>
  <c r="V50" i="111"/>
  <c r="V56" i="111"/>
  <c r="V156" i="111" s="1"/>
  <c r="S170" i="111"/>
  <c r="V95" i="111"/>
  <c r="V110" i="111"/>
  <c r="V81" i="111"/>
  <c r="V158" i="111" s="1"/>
  <c r="V143" i="111"/>
  <c r="V102" i="111"/>
  <c r="V125" i="111"/>
  <c r="R171" i="111"/>
  <c r="R157" i="111"/>
  <c r="P172" i="111"/>
  <c r="P161" i="111"/>
  <c r="W35" i="111"/>
  <c r="W155" i="111" s="1"/>
  <c r="V80" i="111"/>
  <c r="W103" i="111"/>
  <c r="W159" i="111" s="1"/>
  <c r="W157" i="111" s="1"/>
  <c r="V133" i="111"/>
  <c r="V141" i="111"/>
  <c r="V109" i="111"/>
  <c r="V117" i="111"/>
  <c r="V40" i="111"/>
  <c r="V48" i="111"/>
  <c r="V63" i="111"/>
  <c r="V71" i="111"/>
  <c r="V79" i="111"/>
  <c r="V85" i="111"/>
  <c r="V93" i="111"/>
  <c r="V101" i="111"/>
  <c r="V108" i="111"/>
  <c r="V116" i="111"/>
  <c r="V131" i="111"/>
  <c r="V139" i="111"/>
  <c r="V147" i="111"/>
  <c r="P169" i="111"/>
  <c r="V83" i="111"/>
  <c r="V99" i="111"/>
  <c r="V114" i="111"/>
  <c r="V37" i="111"/>
  <c r="V45" i="111"/>
  <c r="V53" i="111"/>
  <c r="V60" i="111"/>
  <c r="V68" i="111"/>
  <c r="V76" i="111"/>
  <c r="V82" i="111"/>
  <c r="V90" i="111"/>
  <c r="V98" i="111"/>
  <c r="V105" i="111"/>
  <c r="V113" i="111"/>
  <c r="V121" i="111"/>
  <c r="V128" i="111"/>
  <c r="V136" i="111"/>
  <c r="V144" i="111"/>
  <c r="W16" i="112"/>
  <c r="V16" i="112"/>
  <c r="X16" i="112"/>
  <c r="Y16" i="112"/>
  <c r="W24" i="112"/>
  <c r="X24" i="112"/>
  <c r="V24" i="112"/>
  <c r="Y24" i="112"/>
  <c r="Y30" i="112"/>
  <c r="X30" i="112"/>
  <c r="W30" i="112"/>
  <c r="V30" i="112"/>
  <c r="Y14" i="112"/>
  <c r="X14" i="112"/>
  <c r="V14" i="112"/>
  <c r="W14" i="112"/>
  <c r="Y22" i="112"/>
  <c r="X22" i="112"/>
  <c r="W22" i="112"/>
  <c r="V22" i="112"/>
  <c r="Y34" i="112"/>
  <c r="X34" i="112"/>
  <c r="W34" i="112"/>
  <c r="V34" i="112"/>
  <c r="Y18" i="112"/>
  <c r="X18" i="112"/>
  <c r="W18" i="112"/>
  <c r="V18" i="112"/>
  <c r="Y26" i="112"/>
  <c r="X26" i="112"/>
  <c r="W26" i="112"/>
  <c r="V26" i="112"/>
  <c r="X29" i="112"/>
  <c r="W29" i="112"/>
  <c r="V29" i="112"/>
  <c r="Y29" i="112"/>
  <c r="X21" i="112"/>
  <c r="W21" i="112"/>
  <c r="V21" i="112"/>
  <c r="Y21" i="112"/>
  <c r="Y33" i="112"/>
  <c r="V33" i="112"/>
  <c r="V225" i="112" s="1"/>
  <c r="V205" i="112" s="1"/>
  <c r="Y17" i="112"/>
  <c r="X17" i="112"/>
  <c r="W17" i="112"/>
  <c r="V17" i="112"/>
  <c r="Y25" i="112"/>
  <c r="X25" i="112"/>
  <c r="W25" i="112"/>
  <c r="V25" i="112"/>
  <c r="W32" i="112"/>
  <c r="V32" i="112"/>
  <c r="X32" i="112"/>
  <c r="Y32" i="112"/>
  <c r="V31" i="113"/>
  <c r="Q11" i="111"/>
  <c r="R11" i="111" s="1"/>
  <c r="P11" i="112" s="1"/>
  <c r="V30" i="113"/>
  <c r="V28" i="112"/>
  <c r="V15" i="112"/>
  <c r="W20" i="112"/>
  <c r="V23" i="112"/>
  <c r="W28" i="112"/>
  <c r="V31" i="112"/>
  <c r="V20" i="113"/>
  <c r="V29" i="113"/>
  <c r="V13" i="111"/>
  <c r="V154" i="111" s="1"/>
  <c r="V14" i="111"/>
  <c r="V15" i="111"/>
  <c r="V16" i="111"/>
  <c r="V17" i="111"/>
  <c r="V18" i="111"/>
  <c r="V19" i="111"/>
  <c r="V20" i="111"/>
  <c r="V21" i="111"/>
  <c r="V22" i="111"/>
  <c r="V23" i="111"/>
  <c r="V24" i="111"/>
  <c r="V25" i="111"/>
  <c r="V26" i="111"/>
  <c r="V27" i="111"/>
  <c r="V28" i="111"/>
  <c r="V29" i="111"/>
  <c r="V30" i="111"/>
  <c r="V31" i="111"/>
  <c r="V32" i="111"/>
  <c r="V33" i="111"/>
  <c r="V225" i="111" s="1"/>
  <c r="V205" i="111" s="1"/>
  <c r="V34" i="111"/>
  <c r="Q154" i="111"/>
  <c r="W15" i="112"/>
  <c r="X20" i="112"/>
  <c r="W23" i="112"/>
  <c r="X28" i="112"/>
  <c r="W31" i="112"/>
  <c r="V17" i="113"/>
  <c r="V19" i="113"/>
  <c r="V24" i="113"/>
  <c r="R12" i="112"/>
  <c r="P12" i="113" s="1"/>
  <c r="X15" i="112"/>
  <c r="X23" i="112"/>
  <c r="X31" i="112"/>
  <c r="V28" i="113"/>
  <c r="Z94" i="113"/>
  <c r="Z134" i="113"/>
  <c r="V126" i="113"/>
  <c r="Y127" i="113"/>
  <c r="V120" i="113"/>
  <c r="Z141" i="113"/>
  <c r="Y143" i="113"/>
  <c r="V108" i="113"/>
  <c r="W111" i="113"/>
  <c r="Y112" i="113"/>
  <c r="V113" i="113"/>
  <c r="X124" i="113"/>
  <c r="X160" i="113" s="1"/>
  <c r="X125" i="113"/>
  <c r="W134" i="113"/>
  <c r="V97" i="113"/>
  <c r="V101" i="113"/>
  <c r="V104" i="113"/>
  <c r="Y123" i="113"/>
  <c r="W126" i="113"/>
  <c r="X129" i="113"/>
  <c r="W141" i="113"/>
  <c r="W97" i="113"/>
  <c r="X104" i="113"/>
  <c r="V105" i="113"/>
  <c r="Y116" i="113"/>
  <c r="Y126" i="113"/>
  <c r="V127" i="113"/>
  <c r="X145" i="113"/>
  <c r="V86" i="113"/>
  <c r="Y104" i="113"/>
  <c r="W105" i="113"/>
  <c r="W116" i="113"/>
  <c r="W119" i="113"/>
  <c r="V122" i="113"/>
  <c r="W127" i="113"/>
  <c r="W143" i="113"/>
  <c r="W86" i="113"/>
  <c r="Y119" i="113"/>
  <c r="Y85" i="113"/>
  <c r="Y86" i="113"/>
  <c r="V87" i="113"/>
  <c r="Y88" i="113"/>
  <c r="Y93" i="113"/>
  <c r="W94" i="113"/>
  <c r="Y120" i="113"/>
  <c r="W121" i="113"/>
  <c r="W132" i="113"/>
  <c r="W133" i="113"/>
  <c r="X137" i="113"/>
  <c r="Q80" i="113"/>
  <c r="R80" i="113" s="1"/>
  <c r="X80" i="113" s="1"/>
  <c r="W92" i="113"/>
  <c r="Y94" i="113"/>
  <c r="W124" i="113"/>
  <c r="W160" i="113" s="1"/>
  <c r="W125" i="113"/>
  <c r="X132" i="113"/>
  <c r="Y133" i="113"/>
  <c r="V134" i="113"/>
  <c r="Y59" i="113"/>
  <c r="Y73" i="113"/>
  <c r="Y75" i="113"/>
  <c r="Y76" i="113"/>
  <c r="Z74" i="113"/>
  <c r="Z75" i="113"/>
  <c r="W74" i="113"/>
  <c r="W75" i="113"/>
  <c r="V76" i="113"/>
  <c r="W59" i="113"/>
  <c r="V77" i="113"/>
  <c r="V57" i="113"/>
  <c r="W58" i="113"/>
  <c r="W57" i="113"/>
  <c r="W67" i="113"/>
  <c r="Y68" i="113"/>
  <c r="V69" i="113"/>
  <c r="X69" i="113"/>
  <c r="Y69" i="113"/>
  <c r="Y39" i="113"/>
  <c r="Z51" i="113"/>
  <c r="V43" i="113"/>
  <c r="Y47" i="113"/>
  <c r="Y41" i="113"/>
  <c r="Z41" i="113"/>
  <c r="Y44" i="113"/>
  <c r="V49" i="113"/>
  <c r="W41" i="113"/>
  <c r="X48" i="113"/>
  <c r="W49" i="113"/>
  <c r="W51" i="113"/>
  <c r="X41" i="113"/>
  <c r="W43" i="113"/>
  <c r="Y51" i="113"/>
  <c r="V52" i="113"/>
  <c r="X43" i="113"/>
  <c r="V44" i="113"/>
  <c r="V46" i="113"/>
  <c r="Y52" i="113"/>
  <c r="V53" i="113"/>
  <c r="Y43" i="113"/>
  <c r="W44" i="113"/>
  <c r="Y45" i="113"/>
  <c r="Z21" i="113"/>
  <c r="V21" i="113"/>
  <c r="Z15" i="113"/>
  <c r="V15" i="113"/>
  <c r="Z25" i="113"/>
  <c r="V25" i="113"/>
  <c r="Z32" i="113"/>
  <c r="V32" i="113"/>
  <c r="Z14" i="113"/>
  <c r="V14" i="113"/>
  <c r="Z29" i="113"/>
  <c r="Y30" i="113"/>
  <c r="Z31" i="113"/>
  <c r="Z18" i="113"/>
  <c r="V18" i="113"/>
  <c r="Z23" i="113"/>
  <c r="V23" i="113"/>
  <c r="Z28" i="113"/>
  <c r="Z30" i="113"/>
  <c r="Z27" i="113"/>
  <c r="V27" i="113"/>
  <c r="Z34" i="113"/>
  <c r="V34" i="113"/>
  <c r="Z22" i="113"/>
  <c r="V22" i="113"/>
  <c r="Z16" i="113"/>
  <c r="V16" i="113"/>
  <c r="Z26" i="113"/>
  <c r="V26" i="113"/>
  <c r="Z33" i="113"/>
  <c r="W17" i="113"/>
  <c r="W28" i="113"/>
  <c r="W30" i="113"/>
  <c r="Y31" i="113"/>
  <c r="Y22" i="113"/>
  <c r="X20" i="113"/>
  <c r="X17" i="113"/>
  <c r="W22" i="113"/>
  <c r="W31" i="113"/>
  <c r="W14" i="113"/>
  <c r="W15" i="113"/>
  <c r="Y17" i="113"/>
  <c r="W25" i="113"/>
  <c r="W23" i="113"/>
  <c r="Y23" i="113"/>
  <c r="Q12" i="113"/>
  <c r="Q12" i="106" s="1"/>
  <c r="T12" i="106" s="1"/>
  <c r="U156" i="113"/>
  <c r="Z56" i="113"/>
  <c r="Z156" i="113" s="1"/>
  <c r="Y77" i="113"/>
  <c r="V78" i="113"/>
  <c r="Y57" i="113"/>
  <c r="Y60" i="113"/>
  <c r="T156" i="113"/>
  <c r="T190" i="113" s="1"/>
  <c r="Z57" i="113"/>
  <c r="Y65" i="113"/>
  <c r="Y70" i="113"/>
  <c r="V74" i="113"/>
  <c r="Y62" i="113"/>
  <c r="Y78" i="113"/>
  <c r="Y56" i="113"/>
  <c r="Y156" i="113" s="1"/>
  <c r="R156" i="113"/>
  <c r="X56" i="113"/>
  <c r="X156" i="113" s="1"/>
  <c r="W56" i="113"/>
  <c r="W156" i="113" s="1"/>
  <c r="V56" i="113"/>
  <c r="V156" i="113" s="1"/>
  <c r="X58" i="113"/>
  <c r="W61" i="113"/>
  <c r="Y63" i="113"/>
  <c r="V64" i="113"/>
  <c r="X66" i="113"/>
  <c r="Y71" i="113"/>
  <c r="V72" i="113"/>
  <c r="W77" i="113"/>
  <c r="Y79" i="113"/>
  <c r="Y58" i="113"/>
  <c r="V59" i="113"/>
  <c r="X61" i="113"/>
  <c r="W64" i="113"/>
  <c r="Y66" i="113"/>
  <c r="V67" i="113"/>
  <c r="W72" i="113"/>
  <c r="Q156" i="113"/>
  <c r="Q190" i="113" s="1"/>
  <c r="Y61" i="113"/>
  <c r="V62" i="113"/>
  <c r="X64" i="113"/>
  <c r="V70" i="113"/>
  <c r="X72" i="113"/>
  <c r="X59" i="113"/>
  <c r="W62" i="113"/>
  <c r="V65" i="113"/>
  <c r="X67" i="113"/>
  <c r="W70" i="113"/>
  <c r="V73" i="113"/>
  <c r="W78" i="113"/>
  <c r="V60" i="113"/>
  <c r="X62" i="113"/>
  <c r="W65" i="113"/>
  <c r="V68" i="113"/>
  <c r="X70" i="113"/>
  <c r="X78" i="113"/>
  <c r="W60" i="113"/>
  <c r="V63" i="113"/>
  <c r="X65" i="113"/>
  <c r="W68" i="113"/>
  <c r="V71" i="113"/>
  <c r="X73" i="113"/>
  <c r="W76" i="113"/>
  <c r="V79" i="113"/>
  <c r="W63" i="113"/>
  <c r="V66" i="113"/>
  <c r="W71" i="113"/>
  <c r="W79" i="113"/>
  <c r="Z44" i="113"/>
  <c r="Y42" i="113"/>
  <c r="Y49" i="113"/>
  <c r="Y37" i="113"/>
  <c r="Y38" i="113"/>
  <c r="V39" i="113"/>
  <c r="Z49" i="113"/>
  <c r="Y54" i="113"/>
  <c r="Y55" i="113"/>
  <c r="Y53" i="113"/>
  <c r="V54" i="113"/>
  <c r="V38" i="113"/>
  <c r="X40" i="113"/>
  <c r="W38" i="113"/>
  <c r="Y40" i="113"/>
  <c r="W46" i="113"/>
  <c r="Y48" i="113"/>
  <c r="W54" i="113"/>
  <c r="X46" i="113"/>
  <c r="X54" i="113"/>
  <c r="V47" i="113"/>
  <c r="W52" i="113"/>
  <c r="V55" i="113"/>
  <c r="W39" i="113"/>
  <c r="V42" i="113"/>
  <c r="W47" i="113"/>
  <c r="W55" i="113"/>
  <c r="X39" i="113"/>
  <c r="W42" i="113"/>
  <c r="V45" i="113"/>
  <c r="X47" i="113"/>
  <c r="X55" i="113"/>
  <c r="W37" i="113"/>
  <c r="V40" i="113"/>
  <c r="X42" i="113"/>
  <c r="W45" i="113"/>
  <c r="V48" i="113"/>
  <c r="X50" i="113"/>
  <c r="W53" i="113"/>
  <c r="T12" i="113"/>
  <c r="V12" i="106" s="1"/>
  <c r="Y12" i="106" s="1"/>
  <c r="Y24" i="113"/>
  <c r="Y28" i="113"/>
  <c r="Y14" i="113"/>
  <c r="Y16" i="113"/>
  <c r="Y29" i="113"/>
  <c r="Y18" i="113"/>
  <c r="Y20" i="113"/>
  <c r="Y19" i="113"/>
  <c r="Y25" i="113"/>
  <c r="Y15" i="113"/>
  <c r="Y21" i="113"/>
  <c r="Y32" i="113"/>
  <c r="Y34" i="113"/>
  <c r="Q153" i="113"/>
  <c r="Q187" i="113" s="1"/>
  <c r="Q188" i="113"/>
  <c r="W18" i="113"/>
  <c r="W26" i="113"/>
  <c r="W34" i="113"/>
  <c r="W21" i="113"/>
  <c r="X26" i="113"/>
  <c r="W29" i="113"/>
  <c r="X34" i="113"/>
  <c r="W16" i="113"/>
  <c r="X21" i="113"/>
  <c r="W24" i="113"/>
  <c r="X29" i="113"/>
  <c r="W32" i="113"/>
  <c r="X16" i="113"/>
  <c r="W19" i="113"/>
  <c r="X24" i="113"/>
  <c r="W27" i="113"/>
  <c r="X32" i="113"/>
  <c r="X19" i="113"/>
  <c r="X27" i="113"/>
  <c r="U158" i="113"/>
  <c r="Z81" i="113"/>
  <c r="Z158" i="113" s="1"/>
  <c r="Z85" i="113"/>
  <c r="Y91" i="113"/>
  <c r="V99" i="113"/>
  <c r="Z97" i="113"/>
  <c r="T80" i="113"/>
  <c r="Y83" i="113"/>
  <c r="Y101" i="113"/>
  <c r="T158" i="113"/>
  <c r="Y84" i="113"/>
  <c r="V85" i="113"/>
  <c r="Y102" i="113"/>
  <c r="Y99" i="113"/>
  <c r="V95" i="113"/>
  <c r="Y96" i="113"/>
  <c r="Y100" i="113"/>
  <c r="Y81" i="113"/>
  <c r="Y158" i="113" s="1"/>
  <c r="X81" i="113"/>
  <c r="X158" i="113" s="1"/>
  <c r="R158" i="113"/>
  <c r="W81" i="113"/>
  <c r="W158" i="113" s="1"/>
  <c r="V81" i="113"/>
  <c r="V158" i="113" s="1"/>
  <c r="X82" i="113"/>
  <c r="W85" i="113"/>
  <c r="Y87" i="113"/>
  <c r="V88" i="113"/>
  <c r="X90" i="113"/>
  <c r="W93" i="113"/>
  <c r="Y95" i="113"/>
  <c r="V96" i="113"/>
  <c r="X98" i="113"/>
  <c r="W101" i="113"/>
  <c r="Y82" i="113"/>
  <c r="V83" i="113"/>
  <c r="X85" i="113"/>
  <c r="W88" i="113"/>
  <c r="Y90" i="113"/>
  <c r="V91" i="113"/>
  <c r="X93" i="113"/>
  <c r="W96" i="113"/>
  <c r="Y98" i="113"/>
  <c r="V102" i="113"/>
  <c r="Q158" i="113"/>
  <c r="V84" i="113"/>
  <c r="V92" i="113"/>
  <c r="V100" i="113"/>
  <c r="V82" i="113"/>
  <c r="X84" i="113"/>
  <c r="W87" i="113"/>
  <c r="V90" i="113"/>
  <c r="X92" i="113"/>
  <c r="W95" i="113"/>
  <c r="V98" i="113"/>
  <c r="X100" i="113"/>
  <c r="T193" i="113"/>
  <c r="Y109" i="113"/>
  <c r="Y115" i="113"/>
  <c r="V116" i="113"/>
  <c r="Y117" i="113"/>
  <c r="Z121" i="113"/>
  <c r="Z122" i="113"/>
  <c r="Z123" i="113"/>
  <c r="Y105" i="113"/>
  <c r="Y113" i="113"/>
  <c r="Z105" i="113"/>
  <c r="V110" i="113"/>
  <c r="Z113" i="113"/>
  <c r="Y108" i="113"/>
  <c r="Y122" i="113"/>
  <c r="U103" i="113"/>
  <c r="V121" i="113"/>
  <c r="Y106" i="113"/>
  <c r="Y114" i="113"/>
  <c r="V118" i="113"/>
  <c r="Q193" i="113"/>
  <c r="Q165" i="113"/>
  <c r="Q282" i="113" s="1"/>
  <c r="V111" i="113"/>
  <c r="Y118" i="113"/>
  <c r="V119" i="113"/>
  <c r="V106" i="113"/>
  <c r="V114" i="113"/>
  <c r="W106" i="113"/>
  <c r="V109" i="113"/>
  <c r="W114" i="113"/>
  <c r="V117" i="113"/>
  <c r="W122" i="113"/>
  <c r="X106" i="113"/>
  <c r="W109" i="113"/>
  <c r="X114" i="113"/>
  <c r="W117" i="113"/>
  <c r="X122" i="113"/>
  <c r="R103" i="113"/>
  <c r="V107" i="113"/>
  <c r="X109" i="113"/>
  <c r="W112" i="113"/>
  <c r="V115" i="113"/>
  <c r="X117" i="113"/>
  <c r="W120" i="113"/>
  <c r="V123" i="113"/>
  <c r="W107" i="113"/>
  <c r="W115" i="113"/>
  <c r="W123" i="113"/>
  <c r="Z124" i="113"/>
  <c r="Z160" i="113" s="1"/>
  <c r="U160" i="113"/>
  <c r="Y138" i="113"/>
  <c r="V140" i="113"/>
  <c r="Y146" i="113"/>
  <c r="V135" i="113"/>
  <c r="V145" i="113"/>
  <c r="T160" i="113"/>
  <c r="Y135" i="113"/>
  <c r="Y137" i="113"/>
  <c r="V138" i="113"/>
  <c r="Y145" i="113"/>
  <c r="V146" i="113"/>
  <c r="Y129" i="113"/>
  <c r="V130" i="113"/>
  <c r="V142" i="113"/>
  <c r="Y140" i="113"/>
  <c r="V141" i="113"/>
  <c r="Y130" i="113"/>
  <c r="W80" i="113"/>
  <c r="Q157" i="113"/>
  <c r="Q152" i="113" s="1"/>
  <c r="Q194" i="113"/>
  <c r="Y128" i="113"/>
  <c r="V129" i="113"/>
  <c r="X131" i="113"/>
  <c r="Y136" i="113"/>
  <c r="V137" i="113"/>
  <c r="X139" i="113"/>
  <c r="Y144" i="113"/>
  <c r="X147" i="113"/>
  <c r="V124" i="113"/>
  <c r="V160" i="113" s="1"/>
  <c r="Y131" i="113"/>
  <c r="V132" i="113"/>
  <c r="Y139" i="113"/>
  <c r="X142" i="113"/>
  <c r="Y147" i="113"/>
  <c r="Y124" i="113"/>
  <c r="Y160" i="113" s="1"/>
  <c r="V133" i="113"/>
  <c r="W138" i="113"/>
  <c r="W146" i="113"/>
  <c r="V128" i="113"/>
  <c r="V136" i="113"/>
  <c r="V144" i="113"/>
  <c r="X146" i="113"/>
  <c r="W128" i="113"/>
  <c r="V131" i="113"/>
  <c r="W136" i="113"/>
  <c r="V139" i="113"/>
  <c r="W144" i="113"/>
  <c r="V147" i="113"/>
  <c r="V154" i="106" l="1"/>
  <c r="Y13" i="106"/>
  <c r="N204" i="113"/>
  <c r="N203" i="113" s="1"/>
  <c r="O274" i="112"/>
  <c r="O204" i="112"/>
  <c r="O203" i="112" s="1"/>
  <c r="X33" i="112"/>
  <c r="Z33" i="112"/>
  <c r="K11" i="112"/>
  <c r="N11" i="112" s="1"/>
  <c r="O11" i="112" s="1"/>
  <c r="N274" i="112"/>
  <c r="N204" i="112"/>
  <c r="N203" i="112" s="1"/>
  <c r="W33" i="112"/>
  <c r="W225" i="112" s="1"/>
  <c r="W205" i="112" s="1"/>
  <c r="W274" i="112" s="1"/>
  <c r="W277" i="112" s="1"/>
  <c r="V274" i="112"/>
  <c r="V277" i="112" s="1"/>
  <c r="V278" i="112" s="1"/>
  <c r="V204" i="112"/>
  <c r="V203" i="112" s="1"/>
  <c r="V274" i="111"/>
  <c r="V277" i="111" s="1"/>
  <c r="V204" i="111"/>
  <c r="V203" i="111" s="1"/>
  <c r="R274" i="112"/>
  <c r="R277" i="112" s="1"/>
  <c r="R278" i="112" s="1"/>
  <c r="R204" i="112"/>
  <c r="R203" i="112" s="1"/>
  <c r="P225" i="113"/>
  <c r="P205" i="113" s="1"/>
  <c r="R33" i="113"/>
  <c r="P13" i="112"/>
  <c r="R154" i="111"/>
  <c r="Q154" i="106"/>
  <c r="Q167" i="106" s="1"/>
  <c r="T13" i="106"/>
  <c r="W32" i="111"/>
  <c r="W224" i="111" s="1"/>
  <c r="W205" i="111" s="1"/>
  <c r="O224" i="111"/>
  <c r="O205" i="111" s="1"/>
  <c r="N274" i="111"/>
  <c r="N204" i="111"/>
  <c r="N203" i="111" s="1"/>
  <c r="V155" i="106"/>
  <c r="Y35" i="106"/>
  <c r="U275" i="113"/>
  <c r="U204" i="113"/>
  <c r="U203" i="113" s="1"/>
  <c r="T165" i="113"/>
  <c r="T282" i="113" s="1"/>
  <c r="Q11" i="113"/>
  <c r="Q11" i="106" s="1"/>
  <c r="T11" i="106" s="1"/>
  <c r="V50" i="113"/>
  <c r="V242" i="113" s="1"/>
  <c r="V227" i="113" s="1"/>
  <c r="R242" i="113"/>
  <c r="R227" i="113" s="1"/>
  <c r="Z50" i="106"/>
  <c r="Q155" i="106"/>
  <c r="T35" i="106"/>
  <c r="O275" i="113"/>
  <c r="O204" i="113"/>
  <c r="O203" i="113" s="1"/>
  <c r="N282" i="113"/>
  <c r="N277" i="113"/>
  <c r="O167" i="111"/>
  <c r="O283" i="111"/>
  <c r="O171" i="111"/>
  <c r="W166" i="111"/>
  <c r="N12" i="106"/>
  <c r="O12" i="106" s="1"/>
  <c r="L161" i="106"/>
  <c r="N155" i="106"/>
  <c r="O35" i="106"/>
  <c r="O155" i="106" s="1"/>
  <c r="J161" i="106"/>
  <c r="N154" i="106"/>
  <c r="O13" i="106"/>
  <c r="O154" i="106" s="1"/>
  <c r="N12" i="113"/>
  <c r="O12" i="113" s="1"/>
  <c r="K11" i="113"/>
  <c r="N11" i="113" s="1"/>
  <c r="O11" i="113" s="1"/>
  <c r="O9" i="106" s="1"/>
  <c r="K172" i="113"/>
  <c r="K161" i="113"/>
  <c r="N153" i="113"/>
  <c r="N152" i="113" s="1"/>
  <c r="N169" i="113"/>
  <c r="O153" i="113"/>
  <c r="O152" i="113" s="1"/>
  <c r="O169" i="113"/>
  <c r="K153" i="112"/>
  <c r="K152" i="112" s="1"/>
  <c r="K169" i="112"/>
  <c r="N153" i="112"/>
  <c r="N152" i="112" s="1"/>
  <c r="N169" i="112"/>
  <c r="O169" i="112"/>
  <c r="O153" i="112"/>
  <c r="O152" i="112" s="1"/>
  <c r="N12" i="111"/>
  <c r="O12" i="111" s="1"/>
  <c r="W12" i="111" s="1"/>
  <c r="K11" i="111"/>
  <c r="N11" i="111" s="1"/>
  <c r="O11" i="111" s="1"/>
  <c r="N154" i="111"/>
  <c r="O13" i="111"/>
  <c r="K172" i="111"/>
  <c r="Z58" i="113"/>
  <c r="AH58" i="114"/>
  <c r="Z59" i="113"/>
  <c r="AH59" i="114"/>
  <c r="Z72" i="113"/>
  <c r="AH72" i="114"/>
  <c r="Z71" i="113"/>
  <c r="AH71" i="114"/>
  <c r="Z62" i="113"/>
  <c r="AH62" i="114"/>
  <c r="Z63" i="113"/>
  <c r="AH63" i="114"/>
  <c r="Z70" i="113"/>
  <c r="AH70" i="114"/>
  <c r="Z69" i="113"/>
  <c r="AH69" i="114"/>
  <c r="Z60" i="113"/>
  <c r="AH60" i="114"/>
  <c r="Z61" i="113"/>
  <c r="AH61" i="114"/>
  <c r="S166" i="113"/>
  <c r="S171" i="113" s="1"/>
  <c r="U166" i="112"/>
  <c r="U171" i="112" s="1"/>
  <c r="Z46" i="113"/>
  <c r="AH46" i="114"/>
  <c r="Z52" i="113"/>
  <c r="AH52" i="114"/>
  <c r="Z40" i="113"/>
  <c r="AH40" i="114"/>
  <c r="Z48" i="113"/>
  <c r="AH48" i="114"/>
  <c r="U155" i="112"/>
  <c r="S35" i="113"/>
  <c r="Z35" i="112"/>
  <c r="Z155" i="112" s="1"/>
  <c r="Z39" i="113"/>
  <c r="AH39" i="114"/>
  <c r="Z36" i="113"/>
  <c r="AH36" i="114"/>
  <c r="S165" i="113"/>
  <c r="U165" i="113" s="1"/>
  <c r="U165" i="112"/>
  <c r="T11" i="112"/>
  <c r="U11" i="112" s="1"/>
  <c r="U12" i="112"/>
  <c r="U154" i="112"/>
  <c r="S13" i="113"/>
  <c r="S164" i="113"/>
  <c r="U164" i="112"/>
  <c r="U167" i="112" s="1"/>
  <c r="T167" i="112"/>
  <c r="T187" i="112"/>
  <c r="T152" i="112"/>
  <c r="T161" i="112" s="1"/>
  <c r="T195" i="112" s="1"/>
  <c r="X76" i="113"/>
  <c r="X76" i="114"/>
  <c r="X77" i="113"/>
  <c r="X77" i="114"/>
  <c r="W66" i="113"/>
  <c r="X66" i="114"/>
  <c r="Q190" i="112"/>
  <c r="Q171" i="112"/>
  <c r="Q166" i="112"/>
  <c r="X68" i="113"/>
  <c r="X68" i="114"/>
  <c r="X57" i="113"/>
  <c r="X57" i="114"/>
  <c r="X75" i="113"/>
  <c r="X75" i="114"/>
  <c r="X60" i="113"/>
  <c r="X60" i="114"/>
  <c r="X63" i="113"/>
  <c r="X63" i="114"/>
  <c r="X74" i="113"/>
  <c r="X74" i="114"/>
  <c r="Y64" i="113"/>
  <c r="X64" i="114"/>
  <c r="Y72" i="113"/>
  <c r="X72" i="114"/>
  <c r="V75" i="113"/>
  <c r="W69" i="113"/>
  <c r="X69" i="114"/>
  <c r="X36" i="113"/>
  <c r="X36" i="114"/>
  <c r="W36" i="113"/>
  <c r="X37" i="113"/>
  <c r="X37" i="114"/>
  <c r="W48" i="113"/>
  <c r="X48" i="114"/>
  <c r="X38" i="113"/>
  <c r="X38" i="114"/>
  <c r="X49" i="113"/>
  <c r="X49" i="114"/>
  <c r="X45" i="113"/>
  <c r="X45" i="114"/>
  <c r="W50" i="113"/>
  <c r="W242" i="113" s="1"/>
  <c r="W227" i="113" s="1"/>
  <c r="X50" i="114"/>
  <c r="Y35" i="112"/>
  <c r="Y155" i="112" s="1"/>
  <c r="P35" i="113"/>
  <c r="X52" i="113"/>
  <c r="X52" i="114"/>
  <c r="W40" i="113"/>
  <c r="X40" i="114"/>
  <c r="X44" i="113"/>
  <c r="X44" i="114"/>
  <c r="P165" i="113"/>
  <c r="R165" i="113" s="1"/>
  <c r="R165" i="112"/>
  <c r="R12" i="113"/>
  <c r="V36" i="113"/>
  <c r="Y46" i="113"/>
  <c r="X46" i="114"/>
  <c r="X53" i="113"/>
  <c r="X53" i="114"/>
  <c r="Q170" i="112"/>
  <c r="W20" i="113"/>
  <c r="X20" i="114"/>
  <c r="X15" i="113"/>
  <c r="X15" i="114"/>
  <c r="Q167" i="112"/>
  <c r="Q169" i="112"/>
  <c r="X23" i="113"/>
  <c r="X23" i="114"/>
  <c r="X31" i="113"/>
  <c r="X31" i="114"/>
  <c r="Q187" i="112"/>
  <c r="Q175" i="112"/>
  <c r="Q152" i="112"/>
  <c r="Z172" i="114"/>
  <c r="Z161" i="114"/>
  <c r="Z195" i="114" s="1"/>
  <c r="R161" i="114"/>
  <c r="R195" i="114" s="1"/>
  <c r="O167" i="114"/>
  <c r="L278" i="114"/>
  <c r="L284" i="114"/>
  <c r="W278" i="114"/>
  <c r="W284" i="114"/>
  <c r="O153" i="114"/>
  <c r="O152" i="114" s="1"/>
  <c r="N278" i="114"/>
  <c r="N284" i="114"/>
  <c r="O274" i="114"/>
  <c r="O277" i="114" s="1"/>
  <c r="O204" i="114"/>
  <c r="O203" i="114" s="1"/>
  <c r="J278" i="114"/>
  <c r="J284" i="114"/>
  <c r="K278" i="114"/>
  <c r="K284" i="114"/>
  <c r="S161" i="112"/>
  <c r="S172" i="112"/>
  <c r="U153" i="112"/>
  <c r="V157" i="111"/>
  <c r="V171" i="111"/>
  <c r="W170" i="111"/>
  <c r="S172" i="111"/>
  <c r="S161" i="111"/>
  <c r="U152" i="111"/>
  <c r="Q153" i="111"/>
  <c r="Q188" i="111"/>
  <c r="Q164" i="111"/>
  <c r="Q281" i="111" s="1"/>
  <c r="V12" i="111"/>
  <c r="Y12" i="112"/>
  <c r="X12" i="112"/>
  <c r="W12" i="112"/>
  <c r="V12" i="112"/>
  <c r="V153" i="111"/>
  <c r="V152" i="111" s="1"/>
  <c r="T153" i="113"/>
  <c r="T187" i="113" s="1"/>
  <c r="Q166" i="113"/>
  <c r="Q171" i="113" s="1"/>
  <c r="Q175" i="113"/>
  <c r="U80" i="113"/>
  <c r="T11" i="113"/>
  <c r="V11" i="106" s="1"/>
  <c r="Y11" i="106" s="1"/>
  <c r="T192" i="113"/>
  <c r="T164" i="113"/>
  <c r="Q176" i="113"/>
  <c r="Q191" i="113"/>
  <c r="Q192" i="113"/>
  <c r="Q164" i="113"/>
  <c r="U159" i="113"/>
  <c r="Z103" i="113"/>
  <c r="Z159" i="113" s="1"/>
  <c r="Z157" i="113" s="1"/>
  <c r="R159" i="113"/>
  <c r="Y103" i="113"/>
  <c r="Y159" i="113" s="1"/>
  <c r="Y157" i="113" s="1"/>
  <c r="X103" i="113"/>
  <c r="X159" i="113" s="1"/>
  <c r="X157" i="113" s="1"/>
  <c r="W103" i="113"/>
  <c r="W159" i="113" s="1"/>
  <c r="V103" i="113"/>
  <c r="V159" i="113" s="1"/>
  <c r="Q170" i="113"/>
  <c r="T157" i="113"/>
  <c r="T166" i="113"/>
  <c r="T194" i="113"/>
  <c r="Q161" i="113"/>
  <c r="Q195" i="113" s="1"/>
  <c r="AA13" i="106" l="1"/>
  <c r="Y154" i="106"/>
  <c r="V153" i="106"/>
  <c r="U164" i="113"/>
  <c r="U281" i="113" s="1"/>
  <c r="T281" i="113"/>
  <c r="X12" i="113"/>
  <c r="N281" i="112"/>
  <c r="N277" i="112"/>
  <c r="O277" i="112"/>
  <c r="O281" i="112"/>
  <c r="W204" i="112"/>
  <c r="W203" i="112" s="1"/>
  <c r="P204" i="113"/>
  <c r="P203" i="113" s="1"/>
  <c r="P274" i="113"/>
  <c r="P277" i="113" s="1"/>
  <c r="P278" i="113" s="1"/>
  <c r="P164" i="113"/>
  <c r="T154" i="106"/>
  <c r="V278" i="111"/>
  <c r="R13" i="112"/>
  <c r="P154" i="112"/>
  <c r="P153" i="112" s="1"/>
  <c r="W278" i="112"/>
  <c r="R225" i="113"/>
  <c r="R205" i="113" s="1"/>
  <c r="R274" i="113" s="1"/>
  <c r="Z33" i="106"/>
  <c r="Y33" i="113"/>
  <c r="X33" i="113"/>
  <c r="V33" i="113"/>
  <c r="V225" i="113" s="1"/>
  <c r="V205" i="113" s="1"/>
  <c r="V274" i="113" s="1"/>
  <c r="W33" i="113"/>
  <c r="W225" i="113" s="1"/>
  <c r="W205" i="113" s="1"/>
  <c r="W274" i="113" s="1"/>
  <c r="X33" i="114"/>
  <c r="N277" i="111"/>
  <c r="N281" i="111"/>
  <c r="O274" i="111"/>
  <c r="O204" i="111"/>
  <c r="O203" i="111" s="1"/>
  <c r="W274" i="111"/>
  <c r="W277" i="111" s="1"/>
  <c r="W204" i="111"/>
  <c r="W203" i="111" s="1"/>
  <c r="U282" i="113"/>
  <c r="U277" i="113"/>
  <c r="U278" i="113" s="1"/>
  <c r="Y155" i="106"/>
  <c r="V152" i="106"/>
  <c r="V161" i="106" s="1"/>
  <c r="AC154" i="106"/>
  <c r="AC153" i="106" s="1"/>
  <c r="T155" i="106"/>
  <c r="T153" i="106" s="1"/>
  <c r="T152" i="106" s="1"/>
  <c r="T161" i="106" s="1"/>
  <c r="Q168" i="106"/>
  <c r="Q153" i="106"/>
  <c r="Q152" i="106" s="1"/>
  <c r="Z12" i="106"/>
  <c r="R275" i="113"/>
  <c r="R204" i="113"/>
  <c r="R203" i="113" s="1"/>
  <c r="V275" i="113"/>
  <c r="V204" i="113"/>
  <c r="V203" i="113" s="1"/>
  <c r="N278" i="113"/>
  <c r="N284" i="113"/>
  <c r="O277" i="113"/>
  <c r="O282" i="113"/>
  <c r="W275" i="113"/>
  <c r="W283" i="111"/>
  <c r="W171" i="111"/>
  <c r="N153" i="106"/>
  <c r="N152" i="106" s="1"/>
  <c r="N161" i="106" s="1"/>
  <c r="O153" i="106"/>
  <c r="O152" i="106" s="1"/>
  <c r="O161" i="106" s="1"/>
  <c r="O161" i="113"/>
  <c r="O172" i="113"/>
  <c r="N172" i="113"/>
  <c r="N161" i="113"/>
  <c r="N161" i="112"/>
  <c r="N172" i="112"/>
  <c r="O161" i="112"/>
  <c r="O172" i="112"/>
  <c r="K172" i="112"/>
  <c r="K161" i="112"/>
  <c r="K161" i="111"/>
  <c r="O154" i="111"/>
  <c r="W13" i="111"/>
  <c r="W154" i="111" s="1"/>
  <c r="W153" i="111" s="1"/>
  <c r="W152" i="111" s="1"/>
  <c r="N169" i="111"/>
  <c r="N153" i="111"/>
  <c r="N152" i="111" s="1"/>
  <c r="S167" i="113"/>
  <c r="S155" i="113"/>
  <c r="S170" i="113" s="1"/>
  <c r="U35" i="113"/>
  <c r="AA35" i="106" s="1"/>
  <c r="U170" i="112"/>
  <c r="S154" i="113"/>
  <c r="U13" i="113"/>
  <c r="U169" i="112"/>
  <c r="Z12" i="112"/>
  <c r="S12" i="113"/>
  <c r="U12" i="113" s="1"/>
  <c r="AA12" i="106" s="1"/>
  <c r="S11" i="113"/>
  <c r="U11" i="113" s="1"/>
  <c r="AA11" i="106" s="1"/>
  <c r="Z11" i="112"/>
  <c r="X12" i="114"/>
  <c r="P166" i="113"/>
  <c r="P171" i="113" s="1"/>
  <c r="R166" i="112"/>
  <c r="V165" i="113"/>
  <c r="W165" i="113"/>
  <c r="W282" i="113" s="1"/>
  <c r="W12" i="113"/>
  <c r="W165" i="112"/>
  <c r="V165" i="112"/>
  <c r="V170" i="112" s="1"/>
  <c r="P155" i="113"/>
  <c r="R35" i="113"/>
  <c r="Z35" i="106" s="1"/>
  <c r="R170" i="112"/>
  <c r="Q161" i="112"/>
  <c r="Q195" i="112" s="1"/>
  <c r="Q172" i="112"/>
  <c r="O278" i="114"/>
  <c r="O172" i="114"/>
  <c r="O161" i="114"/>
  <c r="O284" i="114"/>
  <c r="O281" i="114"/>
  <c r="Z153" i="112"/>
  <c r="U152" i="112"/>
  <c r="U172" i="111"/>
  <c r="U161" i="111"/>
  <c r="W11" i="111"/>
  <c r="V11" i="111"/>
  <c r="V161" i="111" s="1"/>
  <c r="Y11" i="112"/>
  <c r="X11" i="112"/>
  <c r="W11" i="112"/>
  <c r="V11" i="112"/>
  <c r="R164" i="111"/>
  <c r="R281" i="111" s="1"/>
  <c r="P164" i="112"/>
  <c r="P281" i="112" s="1"/>
  <c r="Q167" i="111"/>
  <c r="Q284" i="111" s="1"/>
  <c r="Q169" i="111"/>
  <c r="R11" i="113"/>
  <c r="Z11" i="106" s="1"/>
  <c r="R153" i="112"/>
  <c r="P152" i="112"/>
  <c r="Q175" i="111"/>
  <c r="Q152" i="111"/>
  <c r="Q187" i="111"/>
  <c r="R153" i="111"/>
  <c r="U157" i="113"/>
  <c r="R166" i="113"/>
  <c r="Z80" i="113"/>
  <c r="V80" i="113"/>
  <c r="Y80" i="113"/>
  <c r="Q167" i="113"/>
  <c r="Q169" i="113"/>
  <c r="V157" i="113"/>
  <c r="R157" i="113"/>
  <c r="W157" i="113"/>
  <c r="U166" i="113"/>
  <c r="T167" i="113"/>
  <c r="T284" i="113" s="1"/>
  <c r="T152" i="113"/>
  <c r="T161" i="113" s="1"/>
  <c r="T195" i="113" s="1"/>
  <c r="T191" i="113"/>
  <c r="W166" i="113"/>
  <c r="W283" i="113" s="1"/>
  <c r="R171" i="113"/>
  <c r="Y153" i="106" l="1"/>
  <c r="Y152" i="106" s="1"/>
  <c r="Y161" i="106" s="1"/>
  <c r="W204" i="113"/>
  <c r="W203" i="113" s="1"/>
  <c r="W277" i="113"/>
  <c r="O278" i="112"/>
  <c r="O284" i="112"/>
  <c r="N278" i="112"/>
  <c r="N284" i="112"/>
  <c r="P13" i="113"/>
  <c r="X13" i="112"/>
  <c r="X154" i="112" s="1"/>
  <c r="W13" i="112"/>
  <c r="W154" i="112" s="1"/>
  <c r="W153" i="112" s="1"/>
  <c r="W152" i="112" s="1"/>
  <c r="W161" i="112" s="1"/>
  <c r="V13" i="112"/>
  <c r="V154" i="112" s="1"/>
  <c r="V153" i="112" s="1"/>
  <c r="V152" i="112" s="1"/>
  <c r="V161" i="112" s="1"/>
  <c r="R154" i="112"/>
  <c r="Y13" i="112"/>
  <c r="Y154" i="112" s="1"/>
  <c r="P281" i="113"/>
  <c r="W278" i="111"/>
  <c r="N278" i="111"/>
  <c r="N284" i="111"/>
  <c r="W161" i="111"/>
  <c r="O277" i="111"/>
  <c r="O281" i="111"/>
  <c r="V282" i="113"/>
  <c r="V277" i="113"/>
  <c r="V278" i="113" s="1"/>
  <c r="Q172" i="113"/>
  <c r="Q284" i="113"/>
  <c r="R282" i="113"/>
  <c r="R277" i="113"/>
  <c r="R278" i="113" s="1"/>
  <c r="W278" i="113"/>
  <c r="O278" i="113"/>
  <c r="O284" i="113"/>
  <c r="W170" i="112"/>
  <c r="W282" i="112"/>
  <c r="N161" i="111"/>
  <c r="N172" i="111"/>
  <c r="O169" i="111"/>
  <c r="O153" i="111"/>
  <c r="O152" i="111" s="1"/>
  <c r="Z35" i="113"/>
  <c r="Z155" i="113" s="1"/>
  <c r="AH35" i="114"/>
  <c r="U155" i="113"/>
  <c r="U170" i="113" s="1"/>
  <c r="AH11" i="114"/>
  <c r="Z11" i="113"/>
  <c r="Z12" i="113"/>
  <c r="AH12" i="114"/>
  <c r="Y12" i="113"/>
  <c r="AH13" i="114"/>
  <c r="Z13" i="113"/>
  <c r="Z154" i="113" s="1"/>
  <c r="U154" i="113"/>
  <c r="V12" i="113"/>
  <c r="S169" i="113"/>
  <c r="S153" i="113"/>
  <c r="S152" i="113" s="1"/>
  <c r="W166" i="112"/>
  <c r="V166" i="112"/>
  <c r="V171" i="112" s="1"/>
  <c r="R171" i="112"/>
  <c r="X35" i="114"/>
  <c r="R155" i="113"/>
  <c r="R170" i="113" s="1"/>
  <c r="V35" i="113"/>
  <c r="V155" i="113" s="1"/>
  <c r="X35" i="113"/>
  <c r="X155" i="113" s="1"/>
  <c r="W35" i="113"/>
  <c r="W155" i="113" s="1"/>
  <c r="Y35" i="113"/>
  <c r="Y155" i="113" s="1"/>
  <c r="P170" i="113"/>
  <c r="Y11" i="113"/>
  <c r="X11" i="114"/>
  <c r="Z152" i="112"/>
  <c r="U172" i="112"/>
  <c r="U161" i="112"/>
  <c r="X153" i="112"/>
  <c r="Y153" i="112"/>
  <c r="R164" i="112"/>
  <c r="R281" i="112" s="1"/>
  <c r="P167" i="112"/>
  <c r="P284" i="112" s="1"/>
  <c r="P169" i="112"/>
  <c r="V11" i="113"/>
  <c r="R167" i="111"/>
  <c r="R284" i="111" s="1"/>
  <c r="W164" i="111"/>
  <c r="W281" i="111" s="1"/>
  <c r="V164" i="111"/>
  <c r="V281" i="111" s="1"/>
  <c r="R169" i="111"/>
  <c r="P167" i="113"/>
  <c r="P284" i="113" s="1"/>
  <c r="W11" i="113"/>
  <c r="X11" i="113"/>
  <c r="Q172" i="111"/>
  <c r="R152" i="111"/>
  <c r="Q161" i="111"/>
  <c r="Q195" i="111" s="1"/>
  <c r="R152" i="112"/>
  <c r="P161" i="112"/>
  <c r="R164" i="113"/>
  <c r="R281" i="113" s="1"/>
  <c r="U167" i="113"/>
  <c r="U284" i="113" s="1"/>
  <c r="U171" i="113"/>
  <c r="V166" i="113"/>
  <c r="V171" i="113" s="1"/>
  <c r="W171" i="113"/>
  <c r="Y168" i="106" l="1"/>
  <c r="P172" i="112"/>
  <c r="P154" i="113"/>
  <c r="R13" i="113"/>
  <c r="O278" i="111"/>
  <c r="O284" i="111"/>
  <c r="W171" i="112"/>
  <c r="W283" i="112"/>
  <c r="O172" i="111"/>
  <c r="O161" i="111"/>
  <c r="S172" i="113"/>
  <c r="S161" i="113"/>
  <c r="U153" i="113"/>
  <c r="U169" i="113"/>
  <c r="W170" i="113"/>
  <c r="V170" i="113"/>
  <c r="W167" i="111"/>
  <c r="W169" i="111"/>
  <c r="R161" i="112"/>
  <c r="Y152" i="112"/>
  <c r="X152" i="112"/>
  <c r="R167" i="112"/>
  <c r="W164" i="112"/>
  <c r="W281" i="112" s="1"/>
  <c r="V164" i="112"/>
  <c r="V281" i="112" s="1"/>
  <c r="R169" i="112"/>
  <c r="R167" i="113"/>
  <c r="R284" i="113" s="1"/>
  <c r="W164" i="113"/>
  <c r="W281" i="113" s="1"/>
  <c r="V164" i="113"/>
  <c r="V281" i="113" s="1"/>
  <c r="R172" i="111"/>
  <c r="R161" i="111"/>
  <c r="V167" i="111"/>
  <c r="V169" i="111"/>
  <c r="V172" i="111" l="1"/>
  <c r="V284" i="111"/>
  <c r="R172" i="112"/>
  <c r="R284" i="112"/>
  <c r="X13" i="114"/>
  <c r="X13" i="113"/>
  <c r="X154" i="113" s="1"/>
  <c r="R154" i="113"/>
  <c r="R169" i="113" s="1"/>
  <c r="W13" i="113"/>
  <c r="W154" i="113" s="1"/>
  <c r="W153" i="113" s="1"/>
  <c r="W152" i="113" s="1"/>
  <c r="W161" i="113" s="1"/>
  <c r="Z13" i="106"/>
  <c r="V13" i="113"/>
  <c r="V154" i="113" s="1"/>
  <c r="V153" i="113" s="1"/>
  <c r="V152" i="113" s="1"/>
  <c r="V161" i="113" s="1"/>
  <c r="Y13" i="113"/>
  <c r="Y154" i="113" s="1"/>
  <c r="P153" i="113"/>
  <c r="P169" i="113"/>
  <c r="W172" i="111"/>
  <c r="W284" i="111"/>
  <c r="Z153" i="113"/>
  <c r="U152" i="113"/>
  <c r="V167" i="113"/>
  <c r="W167" i="113"/>
  <c r="W167" i="112"/>
  <c r="W169" i="112"/>
  <c r="V167" i="112"/>
  <c r="V169" i="112"/>
  <c r="V169" i="113" l="1"/>
  <c r="W169" i="113"/>
  <c r="V172" i="112"/>
  <c r="V284" i="112"/>
  <c r="P152" i="113"/>
  <c r="R153" i="113"/>
  <c r="V172" i="113"/>
  <c r="V284" i="113"/>
  <c r="W172" i="112"/>
  <c r="W284" i="112"/>
  <c r="W172" i="113"/>
  <c r="W284" i="113"/>
  <c r="U161" i="113"/>
  <c r="Z152" i="113"/>
  <c r="U172" i="113"/>
  <c r="X153" i="113" l="1"/>
  <c r="Y153" i="113"/>
  <c r="P172" i="113"/>
  <c r="P161" i="113"/>
  <c r="R152" i="113"/>
  <c r="R161" i="113" l="1"/>
  <c r="R172" i="113"/>
  <c r="X152" i="113"/>
  <c r="Y152" i="113"/>
</calcChain>
</file>

<file path=xl/sharedStrings.xml><?xml version="1.0" encoding="utf-8"?>
<sst xmlns="http://schemas.openxmlformats.org/spreadsheetml/2006/main" count="7878" uniqueCount="142">
  <si>
    <t>TOTAL</t>
  </si>
  <si>
    <t>INFORME MENSUAL DE EJECUCION DEL PRESUPUESTO DE INGRESOS DETALLADO</t>
  </si>
  <si>
    <t>CRITERIOS DE SELECCIÓN:</t>
  </si>
  <si>
    <t>Dependencia</t>
  </si>
  <si>
    <t>Sector</t>
  </si>
  <si>
    <t>Area</t>
  </si>
  <si>
    <t>Artículo</t>
  </si>
  <si>
    <t>Fuente</t>
  </si>
  <si>
    <t>Apropiado Inicial</t>
  </si>
  <si>
    <t>TOTAL PRESUPUESTO DEL PERIODO</t>
  </si>
  <si>
    <t>Procesado por: MARIA ELCY BONILLA CUIBIDES</t>
  </si>
  <si>
    <t>ACUMULADO Valor GPDC FACTURACION</t>
  </si>
  <si>
    <t>Acumulado GPR RECAUDOS EFECTIVO</t>
  </si>
  <si>
    <t>CAUSACION</t>
  </si>
  <si>
    <t xml:space="preserve">RECAUDOS EFECTIVOS </t>
  </si>
  <si>
    <t>PERIODOS ANTERIORES</t>
  </si>
  <si>
    <t>SALDOS</t>
  </si>
  <si>
    <t>CUENTAS POR COBRAR</t>
  </si>
  <si>
    <t>POR EJECUTAR</t>
  </si>
  <si>
    <t>1. TRIMESTRES</t>
  </si>
  <si>
    <t>2. TRIMESTRE</t>
  </si>
  <si>
    <t>3.TRIMESTRE</t>
  </si>
  <si>
    <t>4. TRIMESTRE</t>
  </si>
  <si>
    <t>TOTAL ACUMULADO GPDC FACTURACION</t>
  </si>
  <si>
    <t>TOTAL ACUMULADO GPR  RECAUDOS EFECTIVOS</t>
  </si>
  <si>
    <t>TOTAL ADICIONES</t>
  </si>
  <si>
    <t>1. TRIMSTRE</t>
  </si>
  <si>
    <t>2 TRIMESTRE</t>
  </si>
  <si>
    <t>3 TRIMESTRE</t>
  </si>
  <si>
    <t>Integrasoft S.A.S - EMPRESA DE SERVICIOS PUBLICOS EMSERPLA ESP</t>
  </si>
  <si>
    <t>Periodo Fiscal: 2022</t>
  </si>
  <si>
    <t>Creado el: 08/04/2022 9:47:40</t>
  </si>
  <si>
    <t>DESDE:</t>
  </si>
  <si>
    <t>HASTA:</t>
  </si>
  <si>
    <t>Destino vs fuente</t>
  </si>
  <si>
    <t>ADICIONES</t>
  </si>
  <si>
    <t>PRESUPUESTO DIFINITIVO</t>
  </si>
  <si>
    <t>1 - ADMINISTRACION CENTRAL</t>
  </si>
  <si>
    <t>1-ACUEDUCTO</t>
  </si>
  <si>
    <t>A</t>
  </si>
  <si>
    <t>05-Cargo Fijo</t>
  </si>
  <si>
    <t>1.1.02.05.001.06 - Comercio y distribucion; alojamiento; servicios de suministro de comidas y bebidas; servicios de transporte; y servicios de distribucion de electricidad, gas y agua</t>
  </si>
  <si>
    <t>1.2.3.2.09-VENTA DE BIENES Y SERVICIOS</t>
  </si>
  <si>
    <t>4-Comercio y distribución alojamiento servicios de</t>
  </si>
  <si>
    <t>06-CMO</t>
  </si>
  <si>
    <t>07-CMI</t>
  </si>
  <si>
    <t>08-CMT</t>
  </si>
  <si>
    <t>09-Aportes de Conexión</t>
  </si>
  <si>
    <t>10-Reconexiones</t>
  </si>
  <si>
    <t xml:space="preserve">11-Otros Servicios </t>
  </si>
  <si>
    <t>18-Intereses por Mora</t>
  </si>
  <si>
    <t>1.1.02.03.002 - Intereses de mora</t>
  </si>
  <si>
    <t>1.2.3.2.07-OTRAS MULTAS, SANCIONES E INTERESES DE MORA</t>
  </si>
  <si>
    <t>3-Intereses de mora</t>
  </si>
  <si>
    <t>19-Subsidio CF</t>
  </si>
  <si>
    <t>1.1.02.06.007.02.05.01 - Subsidios de acueducto</t>
  </si>
  <si>
    <t>1.2.3.3.05-SUBVENCIONES</t>
  </si>
  <si>
    <t>9-Subsidios de acueducto</t>
  </si>
  <si>
    <t>21-CMO</t>
  </si>
  <si>
    <t>22-CMI</t>
  </si>
  <si>
    <t>23-CMT</t>
  </si>
  <si>
    <t>31-Intereses y Rendimientos Financieros</t>
  </si>
  <si>
    <t>1.2.05.02 - Depositos</t>
  </si>
  <si>
    <t>1.3.2.3.05-OTROS RENDIMIENTOS FINANCIEROS</t>
  </si>
  <si>
    <t>13-Depósitos</t>
  </si>
  <si>
    <t>32-Recargos y Multas</t>
  </si>
  <si>
    <t>1.1.02.03.001.04 - Sanciones contractuales</t>
  </si>
  <si>
    <t>2-Sanciones contractuales</t>
  </si>
  <si>
    <t>33-Otros Ingresos y  Aprovechamientos</t>
  </si>
  <si>
    <t>1.1.02.05.002.09 - Servicios para la comunidad, sociales y personales</t>
  </si>
  <si>
    <t>7-Servicios para la comunidad, sociales y personales</t>
  </si>
  <si>
    <t>34-Superávit Vigencias Anteriores - Saldos Iniciales</t>
  </si>
  <si>
    <t>1.2.10.02 - Superavit fiscal</t>
  </si>
  <si>
    <t>1.3.3.2.09-R.B. VENTA DE BIENES Y SERVICIOS</t>
  </si>
  <si>
    <t>16-Superávit fiscal</t>
  </si>
  <si>
    <t>35-Recuperación cartera Propia</t>
  </si>
  <si>
    <t>1.2.09.03 - De personas naturales</t>
  </si>
  <si>
    <t>1.3.1.1.09-RECUPERACION DE CARTERA PRESTAMOS</t>
  </si>
  <si>
    <t>15-De personas naturales</t>
  </si>
  <si>
    <t>36-Recursos del crédito</t>
  </si>
  <si>
    <t>1.2.07.01.001 - Banca comercial</t>
  </si>
  <si>
    <t>1.3.1.1.05-RECURSOS DE CREDITO INTERNO</t>
  </si>
  <si>
    <t>14-Banca comercial</t>
  </si>
  <si>
    <t>37-Aportes y Contribuciones</t>
  </si>
  <si>
    <t>1.2.15.01.004 - De municipios</t>
  </si>
  <si>
    <t>1.3.1.1.13-CAPITALIZACIONES</t>
  </si>
  <si>
    <t>17-De municipios</t>
  </si>
  <si>
    <t>38-Aportes mediante Convenio</t>
  </si>
  <si>
    <t>1.1.02.06.006.06 - Otras unidades de gobierno</t>
  </si>
  <si>
    <t>1.2.3.3.04-OTRAS TRANSFERENCIAS CORRIENTES DE OTRAS ENTIDADES DEL GOBIERNO GENERAL</t>
  </si>
  <si>
    <t>8-Otras unidades de gobierno</t>
  </si>
  <si>
    <t>39-Arriendo comodato</t>
  </si>
  <si>
    <t>1.1.02.05.002.07 - Servicios financieros y servicios conexos; servicios inmobiliarios; y servicios de arrendamiento y leasing</t>
  </si>
  <si>
    <t>6-Servicios financieros y servicios conexos servici</t>
  </si>
  <si>
    <t>2-ALCANTARILLADO</t>
  </si>
  <si>
    <t>1.1.02.05.001.09 - Servicios para la comunidad, sociales y personales</t>
  </si>
  <si>
    <t>5-Servicios para la comunidad, sociales y personales</t>
  </si>
  <si>
    <t>20-Cargo Fijo</t>
  </si>
  <si>
    <t>1.1.02.06.007.02.05.02 - Subsidios de alcantarillado</t>
  </si>
  <si>
    <t>10-Subsidios de alcantarillado</t>
  </si>
  <si>
    <t>3-ASEO</t>
  </si>
  <si>
    <t>12-TBL</t>
  </si>
  <si>
    <t>13-TRT</t>
  </si>
  <si>
    <t>14-TDT</t>
  </si>
  <si>
    <t>15-VBA</t>
  </si>
  <si>
    <t>16-CLUS</t>
  </si>
  <si>
    <t>17-CCS</t>
  </si>
  <si>
    <t>24-TBL</t>
  </si>
  <si>
    <t>1.1.02.06.007.02.05.03 - Subsidios de aseo</t>
  </si>
  <si>
    <t>11-Subsidios de aseo</t>
  </si>
  <si>
    <t>25-TRT</t>
  </si>
  <si>
    <t>26-TDT</t>
  </si>
  <si>
    <t>27-VBA</t>
  </si>
  <si>
    <t>28-CLUS</t>
  </si>
  <si>
    <t>29-CCS</t>
  </si>
  <si>
    <t>30-Venta Material Aprovechado</t>
  </si>
  <si>
    <t>40-Fondo de Inversiones</t>
  </si>
  <si>
    <t>1.2.01.01.003 - Otros Ingresos y  Aprovechamientos</t>
  </si>
  <si>
    <t>1.3.1.1.01-DISPOSICION DE ACTIVOS</t>
  </si>
  <si>
    <t>12-Reembolso de participaciones en fondos de inversió</t>
  </si>
  <si>
    <t>2 - EMPRESA DE SERVICIOS PUBLICOS - PAICOL</t>
  </si>
  <si>
    <t>B</t>
  </si>
  <si>
    <t>C</t>
  </si>
  <si>
    <t>Valor GPDC DEL PERIODO  FACTURACION</t>
  </si>
  <si>
    <t>Valor GPR DEL PERIODO EFECTIVOS</t>
  </si>
  <si>
    <t>4 TRIMESTRE</t>
  </si>
  <si>
    <t>1.  ACUEDUCTO</t>
  </si>
  <si>
    <t>2. ALCANTARILLADO</t>
  </si>
  <si>
    <t>3. ASEO</t>
  </si>
  <si>
    <t>EMSERPLA</t>
  </si>
  <si>
    <t>PAICOL</t>
  </si>
  <si>
    <t>Articulo</t>
  </si>
  <si>
    <t>%  CAUSADO FRENTE AL RECAUDADO</t>
  </si>
  <si>
    <t>% CAUSADO  FRENTE AL PRES. DIFINITIVO}</t>
  </si>
  <si>
    <t>% RECAUDADO FRENTE AL PRES. DIFINITIVO}</t>
  </si>
  <si>
    <t>INDICADORES</t>
  </si>
  <si>
    <t>ENE</t>
  </si>
  <si>
    <t>FEB.</t>
  </si>
  <si>
    <t>MAR.</t>
  </si>
  <si>
    <t>ABR.</t>
  </si>
  <si>
    <t>MAY.</t>
  </si>
  <si>
    <t>JUN.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</si>
</sst>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\ &quot;€&quot;_-;\-* #,##0\ &quot;€&quot;_-;_-* &quot;-&quot;\ &quot;€&quot;_-;_-@_-"/>
    <numFmt numFmtId="169" formatCode="_-* #,##0\ _€_-;\-* #,##0\ _€_-;_-* &quot;-&quot;\ _€_-;_-@_-"/>
    <numFmt numFmtId="170" formatCode="_-* #,##0.00\ &quot;€&quot;_-;\-* #,##0.00\ &quot;€&quot;_-;_-* &quot;-&quot;??\ &quot;€&quot;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   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0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</cellStyleXfs>
  <cellXfs count="121">
    <xf numFmtId="0" fontId="0" fillId="0" borderId="0" xfId="0"/>
    <xf numFmtId="43" fontId="25" fillId="36" borderId="10" xfId="43" applyFont="1" applyFill="1" applyBorder="1" applyAlignment="1">
      <alignment horizontal="center" vertical="center" wrapText="1"/>
    </xf>
    <xf numFmtId="43" fontId="25" fillId="39" borderId="10" xfId="43" applyFont="1" applyFill="1" applyBorder="1" applyAlignment="1">
      <alignment horizontal="center" vertical="center" wrapText="1"/>
    </xf>
    <xf numFmtId="43" fontId="25" fillId="36" borderId="10" xfId="43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29" fillId="0" borderId="0" xfId="41" applyFont="1" applyFill="1" applyAlignment="1">
      <alignment horizontal="left"/>
    </xf>
    <xf numFmtId="0" fontId="28" fillId="0" borderId="0" xfId="41" applyFont="1" applyAlignment="1"/>
    <xf numFmtId="0" fontId="28" fillId="0" borderId="0" xfId="41" applyFont="1"/>
    <xf numFmtId="167" fontId="29" fillId="0" borderId="0" xfId="54" applyFont="1"/>
    <xf numFmtId="0" fontId="22" fillId="0" borderId="0" xfId="41" applyFont="1" applyFill="1"/>
    <xf numFmtId="14" fontId="29" fillId="0" borderId="0" xfId="41" applyNumberFormat="1" applyFont="1" applyFill="1" applyAlignment="1">
      <alignment horizontal="left"/>
    </xf>
    <xf numFmtId="14" fontId="28" fillId="0" borderId="0" xfId="41" applyNumberFormat="1" applyFont="1" applyAlignment="1"/>
    <xf numFmtId="0" fontId="22" fillId="0" borderId="0" xfId="41" applyFont="1"/>
    <xf numFmtId="14" fontId="29" fillId="0" borderId="0" xfId="41" applyNumberFormat="1" applyFont="1" applyAlignment="1">
      <alignment horizontal="left"/>
    </xf>
    <xf numFmtId="0" fontId="22" fillId="36" borderId="10" xfId="41" applyFont="1" applyFill="1" applyBorder="1" applyAlignment="1">
      <alignment horizontal="center" vertical="center" wrapText="1"/>
    </xf>
    <xf numFmtId="0" fontId="20" fillId="36" borderId="10" xfId="41" applyFont="1" applyFill="1" applyBorder="1" applyAlignment="1">
      <alignment horizontal="center" vertical="center" wrapText="1"/>
    </xf>
    <xf numFmtId="167" fontId="22" fillId="36" borderId="10" xfId="54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67" fontId="29" fillId="0" borderId="10" xfId="54" applyFont="1" applyBorder="1"/>
    <xf numFmtId="167" fontId="28" fillId="0" borderId="10" xfId="54" quotePrefix="1" applyFont="1" applyBorder="1"/>
    <xf numFmtId="167" fontId="28" fillId="0" borderId="10" xfId="54" applyFont="1" applyBorder="1"/>
    <xf numFmtId="167" fontId="22" fillId="0" borderId="10" xfId="54" applyFont="1" applyBorder="1"/>
    <xf numFmtId="167" fontId="22" fillId="41" borderId="10" xfId="54" applyFont="1" applyFill="1" applyBorder="1"/>
    <xf numFmtId="167" fontId="20" fillId="41" borderId="10" xfId="54" quotePrefix="1" applyFont="1" applyFill="1" applyBorder="1"/>
    <xf numFmtId="167" fontId="20" fillId="41" borderId="10" xfId="54" applyFont="1" applyFill="1" applyBorder="1"/>
    <xf numFmtId="167" fontId="22" fillId="33" borderId="10" xfId="54" applyFont="1" applyFill="1" applyBorder="1"/>
    <xf numFmtId="167" fontId="20" fillId="33" borderId="10" xfId="54" quotePrefix="1" applyFont="1" applyFill="1" applyBorder="1"/>
    <xf numFmtId="167" fontId="20" fillId="33" borderId="10" xfId="54" applyFont="1" applyFill="1" applyBorder="1"/>
    <xf numFmtId="167" fontId="22" fillId="35" borderId="10" xfId="54" applyFont="1" applyFill="1" applyBorder="1"/>
    <xf numFmtId="167" fontId="20" fillId="35" borderId="10" xfId="54" quotePrefix="1" applyFont="1" applyFill="1" applyBorder="1"/>
    <xf numFmtId="167" fontId="20" fillId="35" borderId="10" xfId="54" applyFont="1" applyFill="1" applyBorder="1"/>
    <xf numFmtId="167" fontId="22" fillId="38" borderId="10" xfId="54" applyFont="1" applyFill="1" applyBorder="1"/>
    <xf numFmtId="167" fontId="20" fillId="38" borderId="10" xfId="54" quotePrefix="1" applyFont="1" applyFill="1" applyBorder="1"/>
    <xf numFmtId="167" fontId="20" fillId="38" borderId="10" xfId="54" applyFont="1" applyFill="1" applyBorder="1"/>
    <xf numFmtId="167" fontId="22" fillId="34" borderId="10" xfId="54" applyFont="1" applyFill="1" applyBorder="1"/>
    <xf numFmtId="167" fontId="20" fillId="34" borderId="10" xfId="54" quotePrefix="1" applyFont="1" applyFill="1" applyBorder="1"/>
    <xf numFmtId="167" fontId="20" fillId="34" borderId="10" xfId="54" applyFont="1" applyFill="1" applyBorder="1"/>
    <xf numFmtId="0" fontId="29" fillId="0" borderId="0" xfId="41" applyFont="1"/>
    <xf numFmtId="0" fontId="28" fillId="0" borderId="0" xfId="41" quotePrefix="1" applyFont="1"/>
    <xf numFmtId="43" fontId="29" fillId="0" borderId="0" xfId="43" applyFont="1"/>
    <xf numFmtId="43" fontId="30" fillId="41" borderId="11" xfId="43" applyFont="1" applyFill="1" applyBorder="1" applyAlignment="1">
      <alignment vertical="center"/>
    </xf>
    <xf numFmtId="43" fontId="27" fillId="41" borderId="11" xfId="43" applyFont="1" applyFill="1" applyBorder="1" applyAlignment="1">
      <alignment vertical="center"/>
    </xf>
    <xf numFmtId="43" fontId="20" fillId="33" borderId="10" xfId="43" applyFont="1" applyFill="1" applyBorder="1" applyAlignment="1"/>
    <xf numFmtId="167" fontId="20" fillId="33" borderId="10" xfId="54" applyFont="1" applyFill="1" applyBorder="1" applyAlignment="1"/>
    <xf numFmtId="43" fontId="20" fillId="35" borderId="10" xfId="43" applyFont="1" applyFill="1" applyBorder="1" applyAlignment="1"/>
    <xf numFmtId="167" fontId="20" fillId="35" borderId="10" xfId="54" applyFont="1" applyFill="1" applyBorder="1" applyAlignment="1"/>
    <xf numFmtId="43" fontId="20" fillId="38" borderId="10" xfId="43" applyFont="1" applyFill="1" applyBorder="1" applyAlignment="1"/>
    <xf numFmtId="167" fontId="20" fillId="38" borderId="10" xfId="54" applyFont="1" applyFill="1" applyBorder="1" applyAlignment="1"/>
    <xf numFmtId="43" fontId="20" fillId="41" borderId="12" xfId="43" applyFont="1" applyFill="1" applyBorder="1" applyAlignment="1">
      <alignment vertical="center"/>
    </xf>
    <xf numFmtId="0" fontId="21" fillId="0" borderId="0" xfId="0" applyFont="1"/>
    <xf numFmtId="0" fontId="28" fillId="0" borderId="0" xfId="0" applyFont="1" applyAlignment="1"/>
    <xf numFmtId="43" fontId="22" fillId="0" borderId="0" xfId="43" applyFont="1"/>
    <xf numFmtId="167" fontId="22" fillId="40" borderId="10" xfId="54" applyFont="1" applyFill="1" applyBorder="1"/>
    <xf numFmtId="0" fontId="26" fillId="0" borderId="0" xfId="0" applyFont="1"/>
    <xf numFmtId="14" fontId="26" fillId="0" borderId="0" xfId="41" applyNumberFormat="1" applyFont="1" applyAlignment="1">
      <alignment horizontal="left"/>
    </xf>
    <xf numFmtId="0" fontId="26" fillId="0" borderId="0" xfId="41" applyFont="1"/>
    <xf numFmtId="167" fontId="26" fillId="0" borderId="0" xfId="54" applyFont="1"/>
    <xf numFmtId="165" fontId="29" fillId="0" borderId="0" xfId="0" applyNumberFormat="1" applyFont="1"/>
    <xf numFmtId="0" fontId="20" fillId="42" borderId="10" xfId="41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167" fontId="22" fillId="37" borderId="10" xfId="54" applyFont="1" applyFill="1" applyBorder="1"/>
    <xf numFmtId="167" fontId="29" fillId="41" borderId="10" xfId="54" applyFont="1" applyFill="1" applyBorder="1"/>
    <xf numFmtId="167" fontId="29" fillId="37" borderId="10" xfId="54" applyFont="1" applyFill="1" applyBorder="1"/>
    <xf numFmtId="43" fontId="21" fillId="0" borderId="13" xfId="43" applyFont="1" applyBorder="1" applyAlignment="1">
      <alignment horizontal="right"/>
    </xf>
    <xf numFmtId="0" fontId="29" fillId="0" borderId="0" xfId="41" quotePrefix="1" applyFont="1"/>
    <xf numFmtId="43" fontId="21" fillId="0" borderId="12" xfId="43" applyFont="1" applyBorder="1" applyProtection="1">
      <protection locked="0"/>
    </xf>
    <xf numFmtId="43" fontId="21" fillId="0" borderId="14" xfId="43" applyFont="1" applyBorder="1" applyAlignment="1">
      <alignment horizontal="right"/>
    </xf>
    <xf numFmtId="0" fontId="29" fillId="34" borderId="10" xfId="0" applyFont="1" applyFill="1" applyBorder="1" applyAlignment="1">
      <alignment horizontal="right" vertical="center"/>
    </xf>
    <xf numFmtId="0" fontId="29" fillId="0" borderId="0" xfId="41" quotePrefix="1" applyFont="1" applyAlignment="1">
      <alignment vertical="center"/>
    </xf>
    <xf numFmtId="43" fontId="29" fillId="34" borderId="12" xfId="43" applyFont="1" applyFill="1" applyBorder="1" applyAlignment="1" applyProtection="1">
      <alignment vertical="center"/>
      <protection locked="0"/>
    </xf>
    <xf numFmtId="165" fontId="0" fillId="0" borderId="0" xfId="0" applyNumberFormat="1"/>
    <xf numFmtId="9" fontId="29" fillId="0" borderId="10" xfId="94" applyFont="1" applyBorder="1"/>
    <xf numFmtId="165" fontId="29" fillId="0" borderId="10" xfId="0" applyNumberFormat="1" applyFont="1" applyBorder="1"/>
    <xf numFmtId="9" fontId="27" fillId="41" borderId="11" xfId="94" applyFont="1" applyFill="1" applyBorder="1" applyAlignment="1">
      <alignment vertical="center"/>
    </xf>
    <xf numFmtId="43" fontId="27" fillId="41" borderId="10" xfId="43" applyFont="1" applyFill="1" applyBorder="1" applyAlignment="1">
      <alignment vertical="center"/>
    </xf>
    <xf numFmtId="43" fontId="20" fillId="41" borderId="10" xfId="43" applyFont="1" applyFill="1" applyBorder="1" applyAlignment="1">
      <alignment vertical="center"/>
    </xf>
    <xf numFmtId="0" fontId="24" fillId="40" borderId="10" xfId="0" applyFont="1" applyFill="1" applyBorder="1" applyAlignment="1">
      <alignment horizontal="center" vertical="center" wrapText="1"/>
    </xf>
    <xf numFmtId="43" fontId="27" fillId="41" borderId="0" xfId="43" applyFont="1" applyFill="1" applyBorder="1" applyAlignment="1">
      <alignment vertical="center"/>
    </xf>
    <xf numFmtId="43" fontId="20" fillId="33" borderId="0" xfId="43" applyFont="1" applyFill="1" applyBorder="1" applyAlignment="1"/>
    <xf numFmtId="43" fontId="20" fillId="35" borderId="0" xfId="43" applyFont="1" applyFill="1" applyBorder="1" applyAlignment="1"/>
    <xf numFmtId="43" fontId="20" fillId="38" borderId="0" xfId="43" applyFont="1" applyFill="1" applyBorder="1" applyAlignment="1"/>
    <xf numFmtId="43" fontId="20" fillId="41" borderId="0" xfId="43" applyFont="1" applyFill="1" applyBorder="1" applyAlignment="1">
      <alignment vertical="center"/>
    </xf>
    <xf numFmtId="0" fontId="24" fillId="40" borderId="10" xfId="0" applyFont="1" applyFill="1" applyBorder="1" applyAlignment="1">
      <alignment vertical="center" wrapText="1"/>
    </xf>
    <xf numFmtId="43" fontId="29" fillId="0" borderId="0" xfId="0" applyNumberFormat="1" applyFont="1"/>
    <xf numFmtId="167" fontId="29" fillId="0" borderId="0" xfId="0" applyNumberFormat="1" applyFont="1"/>
    <xf numFmtId="167" fontId="26" fillId="0" borderId="12" xfId="54" applyFont="1" applyBorder="1"/>
    <xf numFmtId="43" fontId="24" fillId="36" borderId="10" xfId="43" applyFont="1" applyFill="1" applyBorder="1" applyAlignment="1">
      <alignment horizontal="center" vertical="center" wrapText="1"/>
    </xf>
    <xf numFmtId="167" fontId="27" fillId="0" borderId="10" xfId="54" applyFont="1" applyBorder="1"/>
    <xf numFmtId="167" fontId="27" fillId="41" borderId="10" xfId="54" applyFont="1" applyFill="1" applyBorder="1"/>
    <xf numFmtId="167" fontId="27" fillId="33" borderId="10" xfId="54" applyFont="1" applyFill="1" applyBorder="1"/>
    <xf numFmtId="167" fontId="26" fillId="0" borderId="10" xfId="54" applyFont="1" applyBorder="1"/>
    <xf numFmtId="167" fontId="27" fillId="35" borderId="10" xfId="54" applyFont="1" applyFill="1" applyBorder="1"/>
    <xf numFmtId="167" fontId="27" fillId="38" borderId="10" xfId="54" applyFont="1" applyFill="1" applyBorder="1"/>
    <xf numFmtId="167" fontId="27" fillId="34" borderId="10" xfId="54" applyFont="1" applyFill="1" applyBorder="1"/>
    <xf numFmtId="43" fontId="27" fillId="0" borderId="0" xfId="43" applyFont="1"/>
    <xf numFmtId="4" fontId="26" fillId="0" borderId="0" xfId="0" applyNumberFormat="1" applyFont="1"/>
    <xf numFmtId="4" fontId="29" fillId="0" borderId="0" xfId="0" applyNumberFormat="1" applyFont="1"/>
    <xf numFmtId="43" fontId="26" fillId="0" borderId="0" xfId="0" applyNumberFormat="1" applyFont="1"/>
    <xf numFmtId="43" fontId="29" fillId="0" borderId="10" xfId="43" applyFont="1" applyBorder="1"/>
    <xf numFmtId="0" fontId="29" fillId="0" borderId="10" xfId="0" applyFont="1" applyBorder="1"/>
    <xf numFmtId="43" fontId="21" fillId="0" borderId="10" xfId="43" applyFont="1" applyBorder="1" applyProtection="1">
      <protection locked="0"/>
    </xf>
    <xf numFmtId="43" fontId="34" fillId="41" borderId="12" xfId="43" applyFont="1" applyFill="1" applyBorder="1" applyAlignment="1">
      <alignment vertical="center"/>
    </xf>
    <xf numFmtId="167" fontId="23" fillId="0" borderId="15" xfId="100" applyFont="1" applyBorder="1"/>
    <xf numFmtId="167" fontId="33" fillId="0" borderId="15" xfId="105" applyFont="1" applyBorder="1"/>
    <xf numFmtId="167" fontId="29" fillId="0" borderId="10" xfId="54" applyFont="1" applyBorder="1" applyAlignment="1">
      <alignment horizontal="center" vertical="center"/>
    </xf>
    <xf numFmtId="167" fontId="28" fillId="0" borderId="10" xfId="54" quotePrefix="1" applyFont="1" applyBorder="1" applyAlignment="1">
      <alignment horizontal="center" vertical="center"/>
    </xf>
    <xf numFmtId="167" fontId="28" fillId="0" borderId="10" xfId="54" applyFont="1" applyBorder="1" applyAlignment="1">
      <alignment horizontal="center" vertical="center"/>
    </xf>
    <xf numFmtId="167" fontId="22" fillId="0" borderId="10" xfId="54" applyFont="1" applyBorder="1" applyAlignment="1">
      <alignment horizontal="center" vertical="center"/>
    </xf>
    <xf numFmtId="167" fontId="22" fillId="41" borderId="10" xfId="54" applyFont="1" applyFill="1" applyBorder="1" applyAlignment="1">
      <alignment horizontal="center" vertical="center"/>
    </xf>
    <xf numFmtId="167" fontId="22" fillId="37" borderId="10" xfId="54" applyFont="1" applyFill="1" applyBorder="1" applyAlignment="1">
      <alignment horizontal="center" vertical="center"/>
    </xf>
    <xf numFmtId="9" fontId="29" fillId="35" borderId="10" xfId="94" applyFont="1" applyFill="1" applyBorder="1" applyAlignment="1">
      <alignment horizontal="center" vertical="center"/>
    </xf>
    <xf numFmtId="165" fontId="29" fillId="35" borderId="1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7" fontId="27" fillId="0" borderId="10" xfId="54" applyFont="1" applyBorder="1" applyAlignment="1">
      <alignment horizontal="center"/>
    </xf>
    <xf numFmtId="0" fontId="31" fillId="36" borderId="0" xfId="41" applyFont="1" applyFill="1" applyAlignment="1">
      <alignment horizontal="left"/>
    </xf>
    <xf numFmtId="0" fontId="32" fillId="36" borderId="0" xfId="41" applyFont="1" applyFill="1" applyAlignment="1">
      <alignment horizontal="center"/>
    </xf>
    <xf numFmtId="0" fontId="31" fillId="36" borderId="0" xfId="41" applyFont="1" applyFill="1" applyAlignment="1">
      <alignment horizontal="center"/>
    </xf>
    <xf numFmtId="0" fontId="29" fillId="0" borderId="0" xfId="41" applyFont="1" applyFill="1" applyAlignment="1"/>
    <xf numFmtId="0" fontId="24" fillId="40" borderId="10" xfId="0" applyFont="1" applyFill="1" applyBorder="1" applyAlignment="1">
      <alignment horizontal="center" vertical="center" wrapText="1"/>
    </xf>
    <xf numFmtId="0" fontId="19" fillId="40" borderId="10" xfId="0" applyFont="1" applyFill="1" applyBorder="1" applyAlignment="1">
      <alignment horizontal="center" vertical="center" wrapText="1"/>
    </xf>
  </cellXfs>
  <cellStyles count="107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Comma" xfId="52"/>
    <cellStyle name="Comma [0]" xfId="53"/>
    <cellStyle name="Comma [0] 2" xfId="64"/>
    <cellStyle name="Comma [0] 3" xfId="59"/>
    <cellStyle name="Comma 2" xfId="63"/>
    <cellStyle name="Comma 3" xfId="58"/>
    <cellStyle name="Comma 4" xfId="69"/>
    <cellStyle name="Comma 5" xfId="79"/>
    <cellStyle name="Comma 6" xfId="80"/>
    <cellStyle name="Currency" xfId="50"/>
    <cellStyle name="Currency [0]" xfId="51"/>
    <cellStyle name="Currency [0] 2" xfId="62"/>
    <cellStyle name="Currency [0] 3" xfId="57"/>
    <cellStyle name="Currency 2" xfId="61"/>
    <cellStyle name="Currency 3" xfId="56"/>
    <cellStyle name="Currency 4" xfId="73"/>
    <cellStyle name="Currency 5" xfId="70"/>
    <cellStyle name="Currency 6" xfId="78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" xfId="43" builtinId="3"/>
    <cellStyle name="Millares [0] 2" xfId="47"/>
    <cellStyle name="Millares 10" xfId="71"/>
    <cellStyle name="Millares 11" xfId="75"/>
    <cellStyle name="Millares 12" xfId="74"/>
    <cellStyle name="Millares 13" xfId="77"/>
    <cellStyle name="Millares 14" xfId="72"/>
    <cellStyle name="Millares 15" xfId="76"/>
    <cellStyle name="Millares 16" xfId="81"/>
    <cellStyle name="Millares 17" xfId="83"/>
    <cellStyle name="Millares 18" xfId="82"/>
    <cellStyle name="Millares 19" xfId="84"/>
    <cellStyle name="Millares 2" xfId="44"/>
    <cellStyle name="Millares 2 2" xfId="65"/>
    <cellStyle name="Millares 20" xfId="85"/>
    <cellStyle name="Millares 21" xfId="86"/>
    <cellStyle name="Millares 22" xfId="87"/>
    <cellStyle name="Millares 23" xfId="88"/>
    <cellStyle name="Millares 24" xfId="89"/>
    <cellStyle name="Millares 25" xfId="90"/>
    <cellStyle name="Millares 26" xfId="91"/>
    <cellStyle name="Millares 27" xfId="92"/>
    <cellStyle name="Millares 28" xfId="93"/>
    <cellStyle name="Millares 29" xfId="95"/>
    <cellStyle name="Millares 3" xfId="60"/>
    <cellStyle name="Millares 30" xfId="96"/>
    <cellStyle name="Millares 31" xfId="97"/>
    <cellStyle name="Millares 32" xfId="98"/>
    <cellStyle name="Millares 33" xfId="100"/>
    <cellStyle name="Millares 34" xfId="99"/>
    <cellStyle name="Millares 35" xfId="101"/>
    <cellStyle name="Millares 36" xfId="102"/>
    <cellStyle name="Millares 37" xfId="103"/>
    <cellStyle name="Millares 38" xfId="105"/>
    <cellStyle name="Millares 39" xfId="104"/>
    <cellStyle name="Millares 4" xfId="55"/>
    <cellStyle name="Millares 40" xfId="106"/>
    <cellStyle name="Millares 5" xfId="54"/>
    <cellStyle name="Millares 6" xfId="46"/>
    <cellStyle name="Millares 7" xfId="66"/>
    <cellStyle name="Millares 8" xfId="67"/>
    <cellStyle name="Millares 9" xfId="68"/>
    <cellStyle name="Neutral" xfId="7" builtinId="28" customBuiltin="1"/>
    <cellStyle name="Normal" xfId="0" builtinId="0"/>
    <cellStyle name="Normal 2" xfId="41"/>
    <cellStyle name="Normal 3" xfId="48"/>
    <cellStyle name="Normal 4" xfId="45"/>
    <cellStyle name="Notas" xfId="14" builtinId="10" customBuiltin="1"/>
    <cellStyle name="Percent" xfId="49"/>
    <cellStyle name="Porcentaje" xfId="94" builtinId="5"/>
    <cellStyle name="Salida" xfId="9" builtinId="21" customBuiltin="1"/>
    <cellStyle name="Texto de advertencia" xfId="13" builtinId="11" customBuiltin="1"/>
    <cellStyle name="Texto explicativo" xfId="15" builtinId="53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42"/>
    <cellStyle name="Total" xfId="16" builtinId="25" customBuiltin="1"/>
  </cellStyles>
  <dxfs count="0"/>
  <tableStyles count="0" defaultTableStyle="TableStyleMedium2" defaultPivotStyle="PivotStyleLight16"/>
  <colors>
    <mruColors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5"/>
  <sheetViews>
    <sheetView workbookViewId="0">
      <selection activeCell="J22" sqref="J22"/>
    </sheetView>
  </sheetViews>
  <sheetFormatPr baseColWidth="10" defaultColWidth="11.44140625" defaultRowHeight="12"/>
  <cols>
    <col min="1" max="1" width="11.44140625" style="5"/>
    <col min="2" max="2" width="27.6640625" style="5" customWidth="1"/>
    <col min="3" max="3" width="22.33203125" style="5" customWidth="1"/>
    <col min="4" max="4" width="29.44140625" style="5" customWidth="1"/>
    <col min="5" max="5" width="47.44140625" style="4" hidden="1" customWidth="1"/>
    <col min="6" max="6" width="32.33203125" style="4" hidden="1" customWidth="1"/>
    <col min="7" max="7" width="26.109375" style="4" hidden="1" customWidth="1"/>
    <col min="8" max="14" width="17.33203125" style="5" customWidth="1"/>
    <col min="15" max="16384" width="11.44140625" style="5"/>
  </cols>
  <sheetData>
    <row r="2" spans="2:14" ht="18">
      <c r="B2" s="115" t="s">
        <v>29</v>
      </c>
      <c r="C2" s="115"/>
      <c r="D2" s="115"/>
      <c r="E2" s="115"/>
      <c r="F2" s="115"/>
      <c r="G2" s="115"/>
      <c r="H2" s="115"/>
    </row>
    <row r="3" spans="2:14" ht="18">
      <c r="B3" s="116" t="s">
        <v>1</v>
      </c>
      <c r="C3" s="117"/>
      <c r="D3" s="117"/>
      <c r="E3" s="117"/>
      <c r="F3" s="117"/>
      <c r="G3" s="117"/>
      <c r="H3" s="117"/>
    </row>
    <row r="4" spans="2:14" ht="18">
      <c r="B4" s="116" t="s">
        <v>30</v>
      </c>
      <c r="C4" s="117"/>
      <c r="D4" s="117"/>
      <c r="E4" s="117"/>
      <c r="F4" s="117"/>
      <c r="G4" s="117"/>
      <c r="H4" s="117"/>
    </row>
    <row r="5" spans="2:14" ht="18">
      <c r="B5" s="115" t="s">
        <v>31</v>
      </c>
      <c r="C5" s="115"/>
      <c r="D5" s="115"/>
      <c r="E5" s="115"/>
      <c r="F5" s="115"/>
      <c r="G5" s="115"/>
      <c r="H5" s="115"/>
    </row>
    <row r="6" spans="2:14">
      <c r="B6" s="118" t="s">
        <v>2</v>
      </c>
      <c r="C6" s="118"/>
      <c r="D6" s="6"/>
      <c r="E6" s="7"/>
      <c r="F6" s="8"/>
      <c r="G6" s="8"/>
      <c r="H6" s="9"/>
      <c r="I6" s="9"/>
      <c r="J6" s="9"/>
      <c r="K6" s="9"/>
      <c r="L6" s="9"/>
      <c r="M6" s="9"/>
      <c r="N6" s="9"/>
    </row>
    <row r="7" spans="2:14">
      <c r="B7" s="10" t="s">
        <v>32</v>
      </c>
      <c r="C7" s="11">
        <v>44562</v>
      </c>
      <c r="D7" s="11"/>
      <c r="E7" s="12"/>
      <c r="F7" s="8"/>
      <c r="G7" s="8"/>
      <c r="H7" s="9"/>
      <c r="I7" s="9"/>
      <c r="J7" s="9"/>
      <c r="K7" s="9"/>
      <c r="L7" s="9"/>
      <c r="M7" s="9"/>
      <c r="N7" s="9"/>
    </row>
    <row r="8" spans="2:14">
      <c r="B8" s="13" t="s">
        <v>33</v>
      </c>
      <c r="C8" s="14">
        <v>44592</v>
      </c>
      <c r="D8" s="11"/>
      <c r="E8" s="12"/>
      <c r="F8" s="8"/>
      <c r="G8" s="8"/>
      <c r="H8" s="9"/>
      <c r="I8" s="9"/>
      <c r="J8" s="9"/>
      <c r="K8" s="9"/>
      <c r="L8" s="9"/>
      <c r="M8" s="9"/>
      <c r="N8" s="9"/>
    </row>
    <row r="9" spans="2:14" s="54" customFormat="1" ht="15.75" customHeight="1">
      <c r="D9" s="55"/>
      <c r="E9" s="56"/>
      <c r="F9" s="56"/>
      <c r="G9" s="56"/>
      <c r="H9" s="57"/>
      <c r="I9" s="57"/>
      <c r="J9" s="114" t="s">
        <v>35</v>
      </c>
      <c r="K9" s="114"/>
      <c r="L9" s="114"/>
      <c r="M9" s="114"/>
      <c r="N9" s="57"/>
    </row>
    <row r="10" spans="2:14" s="18" customFormat="1" ht="24">
      <c r="B10" s="15" t="s">
        <v>3</v>
      </c>
      <c r="C10" s="15" t="s">
        <v>4</v>
      </c>
      <c r="D10" s="15" t="s">
        <v>5</v>
      </c>
      <c r="E10" s="16" t="s">
        <v>6</v>
      </c>
      <c r="F10" s="16" t="s">
        <v>7</v>
      </c>
      <c r="G10" s="16" t="s">
        <v>34</v>
      </c>
      <c r="H10" s="17" t="s">
        <v>8</v>
      </c>
      <c r="I10" s="17" t="s">
        <v>8</v>
      </c>
      <c r="J10" s="1" t="s">
        <v>19</v>
      </c>
      <c r="K10" s="1" t="s">
        <v>20</v>
      </c>
      <c r="L10" s="1" t="s">
        <v>21</v>
      </c>
      <c r="M10" s="3" t="s">
        <v>22</v>
      </c>
      <c r="N10" s="17" t="s">
        <v>36</v>
      </c>
    </row>
    <row r="11" spans="2:14">
      <c r="B11" s="19" t="s">
        <v>9</v>
      </c>
      <c r="C11" s="19"/>
      <c r="D11" s="19"/>
      <c r="E11" s="20"/>
      <c r="F11" s="21"/>
      <c r="G11" s="21"/>
      <c r="H11" s="22">
        <v>4414191657</v>
      </c>
      <c r="I11" s="22">
        <f>+I12+I80</f>
        <v>4414191657</v>
      </c>
      <c r="J11" s="22">
        <f>+J12+J80</f>
        <v>0</v>
      </c>
      <c r="K11" s="22">
        <f>+K12+K80</f>
        <v>0</v>
      </c>
      <c r="L11" s="22">
        <f>+L12+L80</f>
        <v>0</v>
      </c>
      <c r="M11" s="22">
        <f>+M12+M80</f>
        <v>0</v>
      </c>
      <c r="N11" s="22">
        <f>+I11+J11+K11+L11+M11</f>
        <v>4414191657</v>
      </c>
    </row>
    <row r="12" spans="2:14">
      <c r="B12" s="23" t="s">
        <v>37</v>
      </c>
      <c r="C12" s="23"/>
      <c r="D12" s="23"/>
      <c r="E12" s="24"/>
      <c r="F12" s="25"/>
      <c r="G12" s="25"/>
      <c r="H12" s="23">
        <v>3844081899</v>
      </c>
      <c r="I12" s="23">
        <f>+I13+I35+I56</f>
        <v>3844081899</v>
      </c>
      <c r="J12" s="23">
        <f>+J13+J35+J56</f>
        <v>0</v>
      </c>
      <c r="K12" s="23">
        <f>+K13+K35+K56</f>
        <v>0</v>
      </c>
      <c r="L12" s="23">
        <f>+L13+L35+L56</f>
        <v>0</v>
      </c>
      <c r="M12" s="23">
        <f>+M13+M35+M56</f>
        <v>0</v>
      </c>
      <c r="N12" s="23">
        <f t="shared" ref="N12:N75" si="0">+I12+J12+K12+L12+M12</f>
        <v>3844081899</v>
      </c>
    </row>
    <row r="13" spans="2:14">
      <c r="B13" s="26" t="s">
        <v>37</v>
      </c>
      <c r="C13" s="26" t="s">
        <v>38</v>
      </c>
      <c r="D13" s="26" t="s">
        <v>5</v>
      </c>
      <c r="E13" s="27"/>
      <c r="F13" s="28"/>
      <c r="G13" s="28" t="s">
        <v>39</v>
      </c>
      <c r="H13" s="26">
        <v>1339318334</v>
      </c>
      <c r="I13" s="26">
        <f>SUM(I14:I34)</f>
        <v>1339318334</v>
      </c>
      <c r="J13" s="26">
        <f>SUM(J14:J34)</f>
        <v>0</v>
      </c>
      <c r="K13" s="26">
        <f>SUM(K14:K34)</f>
        <v>0</v>
      </c>
      <c r="L13" s="26">
        <f>SUM(L14:L34)</f>
        <v>0</v>
      </c>
      <c r="M13" s="26">
        <f>SUM(M14:M34)</f>
        <v>0</v>
      </c>
      <c r="N13" s="26">
        <f t="shared" si="0"/>
        <v>1339318334</v>
      </c>
    </row>
    <row r="14" spans="2:14">
      <c r="B14" s="19" t="s">
        <v>37</v>
      </c>
      <c r="C14" s="19" t="s">
        <v>38</v>
      </c>
      <c r="D14" s="19" t="s">
        <v>40</v>
      </c>
      <c r="E14" s="20" t="s">
        <v>41</v>
      </c>
      <c r="F14" s="21" t="s">
        <v>42</v>
      </c>
      <c r="G14" s="21" t="s">
        <v>43</v>
      </c>
      <c r="H14" s="19">
        <v>188150357</v>
      </c>
      <c r="I14" s="19">
        <v>188150357</v>
      </c>
      <c r="J14" s="19"/>
      <c r="K14" s="19"/>
      <c r="L14" s="19"/>
      <c r="M14" s="19"/>
      <c r="N14" s="19">
        <f t="shared" si="0"/>
        <v>188150357</v>
      </c>
    </row>
    <row r="15" spans="2:14">
      <c r="B15" s="19" t="s">
        <v>37</v>
      </c>
      <c r="C15" s="19" t="s">
        <v>38</v>
      </c>
      <c r="D15" s="19" t="s">
        <v>44</v>
      </c>
      <c r="E15" s="20" t="s">
        <v>41</v>
      </c>
      <c r="F15" s="21" t="s">
        <v>42</v>
      </c>
      <c r="G15" s="21" t="s">
        <v>43</v>
      </c>
      <c r="H15" s="19">
        <v>394450492</v>
      </c>
      <c r="I15" s="19">
        <v>394450492</v>
      </c>
      <c r="J15" s="19"/>
      <c r="K15" s="19"/>
      <c r="L15" s="19"/>
      <c r="M15" s="19"/>
      <c r="N15" s="19">
        <f t="shared" si="0"/>
        <v>394450492</v>
      </c>
    </row>
    <row r="16" spans="2:14">
      <c r="B16" s="19" t="s">
        <v>37</v>
      </c>
      <c r="C16" s="19" t="s">
        <v>38</v>
      </c>
      <c r="D16" s="19" t="s">
        <v>45</v>
      </c>
      <c r="E16" s="20" t="s">
        <v>41</v>
      </c>
      <c r="F16" s="21" t="s">
        <v>42</v>
      </c>
      <c r="G16" s="21" t="s">
        <v>43</v>
      </c>
      <c r="H16" s="19">
        <v>436413310</v>
      </c>
      <c r="I16" s="19">
        <v>436413310</v>
      </c>
      <c r="J16" s="19"/>
      <c r="K16" s="19"/>
      <c r="L16" s="19"/>
      <c r="M16" s="19"/>
      <c r="N16" s="19">
        <f t="shared" si="0"/>
        <v>436413310</v>
      </c>
    </row>
    <row r="17" spans="2:14">
      <c r="B17" s="19" t="s">
        <v>37</v>
      </c>
      <c r="C17" s="19" t="s">
        <v>38</v>
      </c>
      <c r="D17" s="19" t="s">
        <v>46</v>
      </c>
      <c r="E17" s="20" t="s">
        <v>41</v>
      </c>
      <c r="F17" s="21" t="s">
        <v>42</v>
      </c>
      <c r="G17" s="21" t="s">
        <v>43</v>
      </c>
      <c r="H17" s="19">
        <v>8392564</v>
      </c>
      <c r="I17" s="19">
        <v>8392564</v>
      </c>
      <c r="J17" s="19"/>
      <c r="K17" s="19"/>
      <c r="L17" s="19"/>
      <c r="M17" s="19"/>
      <c r="N17" s="19">
        <f t="shared" si="0"/>
        <v>8392564</v>
      </c>
    </row>
    <row r="18" spans="2:14">
      <c r="B18" s="19" t="s">
        <v>37</v>
      </c>
      <c r="C18" s="19" t="s">
        <v>38</v>
      </c>
      <c r="D18" s="19" t="s">
        <v>47</v>
      </c>
      <c r="E18" s="20" t="s">
        <v>41</v>
      </c>
      <c r="F18" s="21" t="s">
        <v>42</v>
      </c>
      <c r="G18" s="21" t="s">
        <v>43</v>
      </c>
      <c r="H18" s="19">
        <v>13000000</v>
      </c>
      <c r="I18" s="19">
        <v>13000000</v>
      </c>
      <c r="J18" s="19"/>
      <c r="K18" s="19"/>
      <c r="L18" s="19"/>
      <c r="M18" s="19"/>
      <c r="N18" s="19">
        <f t="shared" si="0"/>
        <v>13000000</v>
      </c>
    </row>
    <row r="19" spans="2:14">
      <c r="B19" s="19" t="s">
        <v>37</v>
      </c>
      <c r="C19" s="19" t="s">
        <v>38</v>
      </c>
      <c r="D19" s="19" t="s">
        <v>48</v>
      </c>
      <c r="E19" s="20" t="s">
        <v>41</v>
      </c>
      <c r="F19" s="21" t="s">
        <v>42</v>
      </c>
      <c r="G19" s="21" t="s">
        <v>43</v>
      </c>
      <c r="H19" s="19">
        <v>8000000</v>
      </c>
      <c r="I19" s="19">
        <v>8000000</v>
      </c>
      <c r="J19" s="19"/>
      <c r="K19" s="19"/>
      <c r="L19" s="19"/>
      <c r="M19" s="19"/>
      <c r="N19" s="19">
        <f t="shared" si="0"/>
        <v>8000000</v>
      </c>
    </row>
    <row r="20" spans="2:14">
      <c r="B20" s="19" t="s">
        <v>37</v>
      </c>
      <c r="C20" s="19" t="s">
        <v>38</v>
      </c>
      <c r="D20" s="19" t="s">
        <v>49</v>
      </c>
      <c r="E20" s="20" t="s">
        <v>41</v>
      </c>
      <c r="F20" s="21" t="s">
        <v>42</v>
      </c>
      <c r="G20" s="21" t="s">
        <v>43</v>
      </c>
      <c r="H20" s="19">
        <v>17000000</v>
      </c>
      <c r="I20" s="19">
        <v>17000000</v>
      </c>
      <c r="J20" s="19"/>
      <c r="K20" s="19"/>
      <c r="L20" s="19"/>
      <c r="M20" s="19"/>
      <c r="N20" s="19">
        <f t="shared" si="0"/>
        <v>17000000</v>
      </c>
    </row>
    <row r="21" spans="2:14">
      <c r="B21" s="19" t="s">
        <v>37</v>
      </c>
      <c r="C21" s="19" t="s">
        <v>38</v>
      </c>
      <c r="D21" s="19" t="s">
        <v>50</v>
      </c>
      <c r="E21" s="20" t="s">
        <v>51</v>
      </c>
      <c r="F21" s="21" t="s">
        <v>52</v>
      </c>
      <c r="G21" s="21" t="s">
        <v>53</v>
      </c>
      <c r="H21" s="19">
        <v>2500000</v>
      </c>
      <c r="I21" s="19">
        <v>2500000</v>
      </c>
      <c r="J21" s="19"/>
      <c r="K21" s="19"/>
      <c r="L21" s="19"/>
      <c r="M21" s="19"/>
      <c r="N21" s="19">
        <f t="shared" si="0"/>
        <v>2500000</v>
      </c>
    </row>
    <row r="22" spans="2:14">
      <c r="B22" s="19" t="s">
        <v>37</v>
      </c>
      <c r="C22" s="19" t="s">
        <v>38</v>
      </c>
      <c r="D22" s="19" t="s">
        <v>54</v>
      </c>
      <c r="E22" s="20" t="s">
        <v>55</v>
      </c>
      <c r="F22" s="21" t="s">
        <v>56</v>
      </c>
      <c r="G22" s="21" t="s">
        <v>57</v>
      </c>
      <c r="H22" s="19">
        <v>69948950</v>
      </c>
      <c r="I22" s="19">
        <v>69948950</v>
      </c>
      <c r="J22" s="19"/>
      <c r="K22" s="19"/>
      <c r="L22" s="19"/>
      <c r="M22" s="19"/>
      <c r="N22" s="19">
        <f t="shared" si="0"/>
        <v>69948950</v>
      </c>
    </row>
    <row r="23" spans="2:14">
      <c r="B23" s="19" t="s">
        <v>37</v>
      </c>
      <c r="C23" s="19" t="s">
        <v>38</v>
      </c>
      <c r="D23" s="19" t="s">
        <v>58</v>
      </c>
      <c r="E23" s="20" t="s">
        <v>55</v>
      </c>
      <c r="F23" s="21" t="s">
        <v>56</v>
      </c>
      <c r="G23" s="21" t="s">
        <v>57</v>
      </c>
      <c r="H23" s="19">
        <v>84344630</v>
      </c>
      <c r="I23" s="19">
        <v>84344630</v>
      </c>
      <c r="J23" s="19"/>
      <c r="K23" s="19"/>
      <c r="L23" s="19"/>
      <c r="M23" s="19"/>
      <c r="N23" s="19">
        <f t="shared" si="0"/>
        <v>84344630</v>
      </c>
    </row>
    <row r="24" spans="2:14">
      <c r="B24" s="19" t="s">
        <v>37</v>
      </c>
      <c r="C24" s="19" t="s">
        <v>38</v>
      </c>
      <c r="D24" s="19" t="s">
        <v>59</v>
      </c>
      <c r="E24" s="20" t="s">
        <v>55</v>
      </c>
      <c r="F24" s="21" t="s">
        <v>56</v>
      </c>
      <c r="G24" s="21" t="s">
        <v>57</v>
      </c>
      <c r="H24" s="19">
        <v>93317463</v>
      </c>
      <c r="I24" s="19">
        <v>93317463</v>
      </c>
      <c r="J24" s="19"/>
      <c r="K24" s="19"/>
      <c r="L24" s="19"/>
      <c r="M24" s="19"/>
      <c r="N24" s="19">
        <f t="shared" si="0"/>
        <v>93317463</v>
      </c>
    </row>
    <row r="25" spans="2:14">
      <c r="B25" s="19" t="s">
        <v>37</v>
      </c>
      <c r="C25" s="19" t="s">
        <v>38</v>
      </c>
      <c r="D25" s="19" t="s">
        <v>60</v>
      </c>
      <c r="E25" s="20" t="s">
        <v>55</v>
      </c>
      <c r="F25" s="21" t="s">
        <v>56</v>
      </c>
      <c r="G25" s="21" t="s">
        <v>57</v>
      </c>
      <c r="H25" s="19">
        <v>1794568</v>
      </c>
      <c r="I25" s="19">
        <v>1794568</v>
      </c>
      <c r="J25" s="19"/>
      <c r="K25" s="19"/>
      <c r="L25" s="19"/>
      <c r="M25" s="19"/>
      <c r="N25" s="19">
        <f t="shared" si="0"/>
        <v>1794568</v>
      </c>
    </row>
    <row r="26" spans="2:14">
      <c r="B26" s="19" t="s">
        <v>37</v>
      </c>
      <c r="C26" s="19" t="s">
        <v>38</v>
      </c>
      <c r="D26" s="19" t="s">
        <v>61</v>
      </c>
      <c r="E26" s="20" t="s">
        <v>62</v>
      </c>
      <c r="F26" s="21" t="s">
        <v>63</v>
      </c>
      <c r="G26" s="21" t="s">
        <v>64</v>
      </c>
      <c r="H26" s="19">
        <v>2000000</v>
      </c>
      <c r="I26" s="19">
        <v>2000000</v>
      </c>
      <c r="J26" s="19"/>
      <c r="K26" s="19"/>
      <c r="L26" s="19"/>
      <c r="M26" s="19"/>
      <c r="N26" s="19">
        <f t="shared" si="0"/>
        <v>2000000</v>
      </c>
    </row>
    <row r="27" spans="2:14">
      <c r="B27" s="19" t="s">
        <v>37</v>
      </c>
      <c r="C27" s="19" t="s">
        <v>38</v>
      </c>
      <c r="D27" s="19" t="s">
        <v>65</v>
      </c>
      <c r="E27" s="20" t="s">
        <v>66</v>
      </c>
      <c r="F27" s="21" t="s">
        <v>52</v>
      </c>
      <c r="G27" s="21" t="s">
        <v>67</v>
      </c>
      <c r="H27" s="19">
        <v>1000</v>
      </c>
      <c r="I27" s="19">
        <v>1000</v>
      </c>
      <c r="J27" s="19"/>
      <c r="K27" s="19"/>
      <c r="L27" s="19"/>
      <c r="M27" s="19"/>
      <c r="N27" s="19">
        <f t="shared" si="0"/>
        <v>1000</v>
      </c>
    </row>
    <row r="28" spans="2:14">
      <c r="B28" s="19" t="s">
        <v>37</v>
      </c>
      <c r="C28" s="19" t="s">
        <v>38</v>
      </c>
      <c r="D28" s="19" t="s">
        <v>68</v>
      </c>
      <c r="E28" s="20" t="s">
        <v>69</v>
      </c>
      <c r="F28" s="21" t="s">
        <v>42</v>
      </c>
      <c r="G28" s="21" t="s">
        <v>70</v>
      </c>
      <c r="H28" s="19">
        <v>12000000</v>
      </c>
      <c r="I28" s="19">
        <v>12000000</v>
      </c>
      <c r="J28" s="19"/>
      <c r="K28" s="19"/>
      <c r="L28" s="19"/>
      <c r="M28" s="19"/>
      <c r="N28" s="19">
        <f t="shared" si="0"/>
        <v>12000000</v>
      </c>
    </row>
    <row r="29" spans="2:14">
      <c r="B29" s="19" t="s">
        <v>37</v>
      </c>
      <c r="C29" s="19" t="s">
        <v>38</v>
      </c>
      <c r="D29" s="19" t="s">
        <v>71</v>
      </c>
      <c r="E29" s="20" t="s">
        <v>72</v>
      </c>
      <c r="F29" s="21" t="s">
        <v>73</v>
      </c>
      <c r="G29" s="21" t="s">
        <v>74</v>
      </c>
      <c r="H29" s="19">
        <v>1000</v>
      </c>
      <c r="I29" s="19">
        <v>1000</v>
      </c>
      <c r="J29" s="19"/>
      <c r="K29" s="19"/>
      <c r="L29" s="19"/>
      <c r="M29" s="19"/>
      <c r="N29" s="19">
        <f t="shared" si="0"/>
        <v>1000</v>
      </c>
    </row>
    <row r="30" spans="2:14">
      <c r="B30" s="19" t="s">
        <v>37</v>
      </c>
      <c r="C30" s="19" t="s">
        <v>38</v>
      </c>
      <c r="D30" s="19" t="s">
        <v>75</v>
      </c>
      <c r="E30" s="20" t="s">
        <v>76</v>
      </c>
      <c r="F30" s="21" t="s">
        <v>77</v>
      </c>
      <c r="G30" s="21" t="s">
        <v>78</v>
      </c>
      <c r="H30" s="19">
        <v>8000000</v>
      </c>
      <c r="I30" s="19">
        <v>8000000</v>
      </c>
      <c r="J30" s="19"/>
      <c r="K30" s="19"/>
      <c r="L30" s="19"/>
      <c r="M30" s="19"/>
      <c r="N30" s="19">
        <f t="shared" si="0"/>
        <v>8000000</v>
      </c>
    </row>
    <row r="31" spans="2:14">
      <c r="B31" s="19" t="s">
        <v>37</v>
      </c>
      <c r="C31" s="19" t="s">
        <v>38</v>
      </c>
      <c r="D31" s="19" t="s">
        <v>79</v>
      </c>
      <c r="E31" s="20" t="s">
        <v>80</v>
      </c>
      <c r="F31" s="21" t="s">
        <v>81</v>
      </c>
      <c r="G31" s="21" t="s">
        <v>82</v>
      </c>
      <c r="H31" s="19">
        <v>1000</v>
      </c>
      <c r="I31" s="19">
        <v>1000</v>
      </c>
      <c r="J31" s="19"/>
      <c r="K31" s="19"/>
      <c r="L31" s="19"/>
      <c r="M31" s="19"/>
      <c r="N31" s="19">
        <f t="shared" si="0"/>
        <v>1000</v>
      </c>
    </row>
    <row r="32" spans="2:14">
      <c r="B32" s="19" t="s">
        <v>37</v>
      </c>
      <c r="C32" s="19" t="s">
        <v>38</v>
      </c>
      <c r="D32" s="19" t="s">
        <v>83</v>
      </c>
      <c r="E32" s="20" t="s">
        <v>84</v>
      </c>
      <c r="F32" s="21" t="s">
        <v>85</v>
      </c>
      <c r="G32" s="21" t="s">
        <v>86</v>
      </c>
      <c r="H32" s="19">
        <v>1000</v>
      </c>
      <c r="I32" s="19">
        <v>1000</v>
      </c>
      <c r="J32" s="19"/>
      <c r="K32" s="19"/>
      <c r="L32" s="19"/>
      <c r="M32" s="19"/>
      <c r="N32" s="19">
        <f t="shared" si="0"/>
        <v>1000</v>
      </c>
    </row>
    <row r="33" spans="2:14">
      <c r="B33" s="19" t="s">
        <v>37</v>
      </c>
      <c r="C33" s="19" t="s">
        <v>38</v>
      </c>
      <c r="D33" s="19" t="s">
        <v>87</v>
      </c>
      <c r="E33" s="20" t="s">
        <v>88</v>
      </c>
      <c r="F33" s="21" t="s">
        <v>89</v>
      </c>
      <c r="G33" s="21" t="s">
        <v>90</v>
      </c>
      <c r="H33" s="19">
        <v>1000</v>
      </c>
      <c r="I33" s="19">
        <v>1000</v>
      </c>
      <c r="J33" s="19"/>
      <c r="K33" s="19"/>
      <c r="L33" s="19"/>
      <c r="M33" s="19"/>
      <c r="N33" s="19">
        <f t="shared" si="0"/>
        <v>1000</v>
      </c>
    </row>
    <row r="34" spans="2:14">
      <c r="B34" s="19" t="s">
        <v>37</v>
      </c>
      <c r="C34" s="19" t="s">
        <v>38</v>
      </c>
      <c r="D34" s="19" t="s">
        <v>91</v>
      </c>
      <c r="E34" s="20" t="s">
        <v>92</v>
      </c>
      <c r="F34" s="21" t="s">
        <v>42</v>
      </c>
      <c r="G34" s="21" t="s">
        <v>93</v>
      </c>
      <c r="H34" s="19">
        <v>1000</v>
      </c>
      <c r="I34" s="19">
        <v>1000</v>
      </c>
      <c r="J34" s="19"/>
      <c r="K34" s="19"/>
      <c r="L34" s="19"/>
      <c r="M34" s="19"/>
      <c r="N34" s="19">
        <f t="shared" si="0"/>
        <v>1000</v>
      </c>
    </row>
    <row r="35" spans="2:14">
      <c r="B35" s="29" t="s">
        <v>37</v>
      </c>
      <c r="C35" s="29" t="s">
        <v>94</v>
      </c>
      <c r="D35" s="29" t="s">
        <v>5</v>
      </c>
      <c r="E35" s="30"/>
      <c r="F35" s="31"/>
      <c r="G35" s="31" t="s">
        <v>34</v>
      </c>
      <c r="H35" s="29">
        <v>765648056</v>
      </c>
      <c r="I35" s="29">
        <f>SUM(I36:I55)</f>
        <v>765648056</v>
      </c>
      <c r="J35" s="29">
        <f>SUM(J36:J55)</f>
        <v>0</v>
      </c>
      <c r="K35" s="29">
        <f>SUM(K36:K55)</f>
        <v>0</v>
      </c>
      <c r="L35" s="29">
        <f>SUM(L36:L55)</f>
        <v>0</v>
      </c>
      <c r="M35" s="29">
        <f>SUM(M36:M55)</f>
        <v>0</v>
      </c>
      <c r="N35" s="29">
        <f t="shared" si="0"/>
        <v>765648056</v>
      </c>
    </row>
    <row r="36" spans="2:14">
      <c r="B36" s="19" t="s">
        <v>37</v>
      </c>
      <c r="C36" s="19" t="s">
        <v>94</v>
      </c>
      <c r="D36" s="19" t="s">
        <v>40</v>
      </c>
      <c r="E36" s="20" t="s">
        <v>95</v>
      </c>
      <c r="F36" s="21" t="s">
        <v>42</v>
      </c>
      <c r="G36" s="21" t="s">
        <v>96</v>
      </c>
      <c r="H36" s="19">
        <v>97405886</v>
      </c>
      <c r="I36" s="19">
        <v>97405886</v>
      </c>
      <c r="J36" s="19"/>
      <c r="K36" s="19"/>
      <c r="L36" s="19"/>
      <c r="M36" s="19"/>
      <c r="N36" s="19">
        <f t="shared" si="0"/>
        <v>97405886</v>
      </c>
    </row>
    <row r="37" spans="2:14">
      <c r="B37" s="19" t="s">
        <v>37</v>
      </c>
      <c r="C37" s="19" t="s">
        <v>94</v>
      </c>
      <c r="D37" s="19" t="s">
        <v>44</v>
      </c>
      <c r="E37" s="20" t="s">
        <v>95</v>
      </c>
      <c r="F37" s="21" t="s">
        <v>42</v>
      </c>
      <c r="G37" s="21" t="s">
        <v>96</v>
      </c>
      <c r="H37" s="19">
        <v>312593786</v>
      </c>
      <c r="I37" s="19">
        <v>312593786</v>
      </c>
      <c r="J37" s="19"/>
      <c r="K37" s="19"/>
      <c r="L37" s="19"/>
      <c r="M37" s="19"/>
      <c r="N37" s="19">
        <f t="shared" si="0"/>
        <v>312593786</v>
      </c>
    </row>
    <row r="38" spans="2:14">
      <c r="B38" s="19" t="s">
        <v>37</v>
      </c>
      <c r="C38" s="19" t="s">
        <v>94</v>
      </c>
      <c r="D38" s="19" t="s">
        <v>45</v>
      </c>
      <c r="E38" s="20" t="s">
        <v>95</v>
      </c>
      <c r="F38" s="21" t="s">
        <v>42</v>
      </c>
      <c r="G38" s="21" t="s">
        <v>96</v>
      </c>
      <c r="H38" s="19">
        <v>66618348</v>
      </c>
      <c r="I38" s="19">
        <v>66618348</v>
      </c>
      <c r="J38" s="19"/>
      <c r="K38" s="19"/>
      <c r="L38" s="19"/>
      <c r="M38" s="19"/>
      <c r="N38" s="19">
        <f t="shared" si="0"/>
        <v>66618348</v>
      </c>
    </row>
    <row r="39" spans="2:14">
      <c r="B39" s="19" t="s">
        <v>37</v>
      </c>
      <c r="C39" s="19" t="s">
        <v>94</v>
      </c>
      <c r="D39" s="19" t="s">
        <v>46</v>
      </c>
      <c r="E39" s="20" t="s">
        <v>95</v>
      </c>
      <c r="F39" s="21" t="s">
        <v>42</v>
      </c>
      <c r="G39" s="21" t="s">
        <v>96</v>
      </c>
      <c r="H39" s="19">
        <v>133236696</v>
      </c>
      <c r="I39" s="19">
        <v>133236696</v>
      </c>
      <c r="J39" s="19"/>
      <c r="K39" s="19"/>
      <c r="L39" s="19"/>
      <c r="M39" s="19"/>
      <c r="N39" s="19">
        <f t="shared" si="0"/>
        <v>133236696</v>
      </c>
    </row>
    <row r="40" spans="2:14">
      <c r="B40" s="19" t="s">
        <v>37</v>
      </c>
      <c r="C40" s="19" t="s">
        <v>94</v>
      </c>
      <c r="D40" s="19" t="s">
        <v>47</v>
      </c>
      <c r="E40" s="20" t="s">
        <v>95</v>
      </c>
      <c r="F40" s="21" t="s">
        <v>42</v>
      </c>
      <c r="G40" s="21" t="s">
        <v>96</v>
      </c>
      <c r="H40" s="19">
        <v>6000000</v>
      </c>
      <c r="I40" s="19">
        <v>6000000</v>
      </c>
      <c r="J40" s="19"/>
      <c r="K40" s="19"/>
      <c r="L40" s="19"/>
      <c r="M40" s="19"/>
      <c r="N40" s="19">
        <f t="shared" si="0"/>
        <v>6000000</v>
      </c>
    </row>
    <row r="41" spans="2:14">
      <c r="B41" s="19" t="s">
        <v>37</v>
      </c>
      <c r="C41" s="19" t="s">
        <v>94</v>
      </c>
      <c r="D41" s="19" t="s">
        <v>49</v>
      </c>
      <c r="E41" s="20" t="s">
        <v>95</v>
      </c>
      <c r="F41" s="21" t="s">
        <v>42</v>
      </c>
      <c r="G41" s="21" t="s">
        <v>96</v>
      </c>
      <c r="H41" s="19">
        <v>1000</v>
      </c>
      <c r="I41" s="19">
        <v>1000</v>
      </c>
      <c r="J41" s="19"/>
      <c r="K41" s="19"/>
      <c r="L41" s="19"/>
      <c r="M41" s="19"/>
      <c r="N41" s="19">
        <f t="shared" si="0"/>
        <v>1000</v>
      </c>
    </row>
    <row r="42" spans="2:14">
      <c r="B42" s="19" t="s">
        <v>37</v>
      </c>
      <c r="C42" s="19" t="s">
        <v>94</v>
      </c>
      <c r="D42" s="19" t="s">
        <v>50</v>
      </c>
      <c r="E42" s="20" t="s">
        <v>51</v>
      </c>
      <c r="F42" s="21" t="s">
        <v>52</v>
      </c>
      <c r="G42" s="21" t="s">
        <v>53</v>
      </c>
      <c r="H42" s="19">
        <v>1000000</v>
      </c>
      <c r="I42" s="19">
        <v>1000000</v>
      </c>
      <c r="J42" s="19"/>
      <c r="K42" s="19"/>
      <c r="L42" s="19"/>
      <c r="M42" s="19"/>
      <c r="N42" s="19">
        <f t="shared" si="0"/>
        <v>1000000</v>
      </c>
    </row>
    <row r="43" spans="2:14">
      <c r="B43" s="19" t="s">
        <v>37</v>
      </c>
      <c r="C43" s="19" t="s">
        <v>94</v>
      </c>
      <c r="D43" s="19" t="s">
        <v>97</v>
      </c>
      <c r="E43" s="20" t="s">
        <v>98</v>
      </c>
      <c r="F43" s="21" t="s">
        <v>56</v>
      </c>
      <c r="G43" s="21" t="s">
        <v>99</v>
      </c>
      <c r="H43" s="19">
        <v>34451530</v>
      </c>
      <c r="I43" s="19">
        <v>34451530</v>
      </c>
      <c r="J43" s="19"/>
      <c r="K43" s="19"/>
      <c r="L43" s="19"/>
      <c r="M43" s="19"/>
      <c r="N43" s="19">
        <f t="shared" si="0"/>
        <v>34451530</v>
      </c>
    </row>
    <row r="44" spans="2:14">
      <c r="B44" s="19" t="s">
        <v>37</v>
      </c>
      <c r="C44" s="19" t="s">
        <v>94</v>
      </c>
      <c r="D44" s="19" t="s">
        <v>58</v>
      </c>
      <c r="E44" s="20" t="s">
        <v>98</v>
      </c>
      <c r="F44" s="21" t="s">
        <v>56</v>
      </c>
      <c r="G44" s="21" t="s">
        <v>99</v>
      </c>
      <c r="H44" s="19">
        <v>63948624</v>
      </c>
      <c r="I44" s="19">
        <v>63948624</v>
      </c>
      <c r="J44" s="19"/>
      <c r="K44" s="19"/>
      <c r="L44" s="19"/>
      <c r="M44" s="19"/>
      <c r="N44" s="19">
        <f t="shared" si="0"/>
        <v>63948624</v>
      </c>
    </row>
    <row r="45" spans="2:14">
      <c r="B45" s="19" t="s">
        <v>37</v>
      </c>
      <c r="C45" s="19" t="s">
        <v>94</v>
      </c>
      <c r="D45" s="19" t="s">
        <v>59</v>
      </c>
      <c r="E45" s="20" t="s">
        <v>98</v>
      </c>
      <c r="F45" s="21" t="s">
        <v>56</v>
      </c>
      <c r="G45" s="21" t="s">
        <v>99</v>
      </c>
      <c r="H45" s="19">
        <v>13628395</v>
      </c>
      <c r="I45" s="19">
        <v>13628395</v>
      </c>
      <c r="J45" s="19"/>
      <c r="K45" s="19"/>
      <c r="L45" s="19"/>
      <c r="M45" s="19"/>
      <c r="N45" s="19">
        <f t="shared" si="0"/>
        <v>13628395</v>
      </c>
    </row>
    <row r="46" spans="2:14">
      <c r="B46" s="19" t="s">
        <v>37</v>
      </c>
      <c r="C46" s="19" t="s">
        <v>94</v>
      </c>
      <c r="D46" s="19" t="s">
        <v>60</v>
      </c>
      <c r="E46" s="20" t="s">
        <v>98</v>
      </c>
      <c r="F46" s="21" t="s">
        <v>56</v>
      </c>
      <c r="G46" s="21" t="s">
        <v>99</v>
      </c>
      <c r="H46" s="19">
        <v>27256791</v>
      </c>
      <c r="I46" s="19">
        <v>27256791</v>
      </c>
      <c r="J46" s="19"/>
      <c r="K46" s="19"/>
      <c r="L46" s="19"/>
      <c r="M46" s="19"/>
      <c r="N46" s="19">
        <f t="shared" si="0"/>
        <v>27256791</v>
      </c>
    </row>
    <row r="47" spans="2:14">
      <c r="B47" s="19" t="s">
        <v>37</v>
      </c>
      <c r="C47" s="19" t="s">
        <v>94</v>
      </c>
      <c r="D47" s="19" t="s">
        <v>61</v>
      </c>
      <c r="E47" s="20" t="s">
        <v>62</v>
      </c>
      <c r="F47" s="21" t="s">
        <v>63</v>
      </c>
      <c r="G47" s="21" t="s">
        <v>64</v>
      </c>
      <c r="H47" s="19">
        <v>6000000</v>
      </c>
      <c r="I47" s="19">
        <v>6000000</v>
      </c>
      <c r="J47" s="19"/>
      <c r="K47" s="19"/>
      <c r="L47" s="19"/>
      <c r="M47" s="19"/>
      <c r="N47" s="19">
        <f t="shared" si="0"/>
        <v>6000000</v>
      </c>
    </row>
    <row r="48" spans="2:14">
      <c r="B48" s="19" t="s">
        <v>37</v>
      </c>
      <c r="C48" s="19" t="s">
        <v>94</v>
      </c>
      <c r="D48" s="19" t="s">
        <v>65</v>
      </c>
      <c r="E48" s="20" t="s">
        <v>66</v>
      </c>
      <c r="F48" s="21" t="s">
        <v>52</v>
      </c>
      <c r="G48" s="21" t="s">
        <v>67</v>
      </c>
      <c r="H48" s="19">
        <v>1000</v>
      </c>
      <c r="I48" s="19">
        <v>1000</v>
      </c>
      <c r="J48" s="19"/>
      <c r="K48" s="19"/>
      <c r="L48" s="19"/>
      <c r="M48" s="19"/>
      <c r="N48" s="19">
        <f t="shared" si="0"/>
        <v>1000</v>
      </c>
    </row>
    <row r="49" spans="2:14">
      <c r="B49" s="19" t="s">
        <v>37</v>
      </c>
      <c r="C49" s="19" t="s">
        <v>94</v>
      </c>
      <c r="D49" s="19" t="s">
        <v>68</v>
      </c>
      <c r="E49" s="20" t="s">
        <v>69</v>
      </c>
      <c r="F49" s="21" t="s">
        <v>42</v>
      </c>
      <c r="G49" s="21" t="s">
        <v>70</v>
      </c>
      <c r="H49" s="19">
        <v>1000</v>
      </c>
      <c r="I49" s="19">
        <v>1000</v>
      </c>
      <c r="J49" s="19"/>
      <c r="K49" s="19"/>
      <c r="L49" s="19"/>
      <c r="M49" s="19"/>
      <c r="N49" s="19">
        <f t="shared" si="0"/>
        <v>1000</v>
      </c>
    </row>
    <row r="50" spans="2:14">
      <c r="B50" s="19" t="s">
        <v>37</v>
      </c>
      <c r="C50" s="19" t="s">
        <v>94</v>
      </c>
      <c r="D50" s="19" t="s">
        <v>71</v>
      </c>
      <c r="E50" s="20" t="s">
        <v>72</v>
      </c>
      <c r="F50" s="21" t="s">
        <v>73</v>
      </c>
      <c r="G50" s="21" t="s">
        <v>74</v>
      </c>
      <c r="H50" s="19">
        <v>1000</v>
      </c>
      <c r="I50" s="19">
        <v>1000</v>
      </c>
      <c r="J50" s="19"/>
      <c r="K50" s="19"/>
      <c r="L50" s="19"/>
      <c r="M50" s="19"/>
      <c r="N50" s="19">
        <f t="shared" si="0"/>
        <v>1000</v>
      </c>
    </row>
    <row r="51" spans="2:14">
      <c r="B51" s="19" t="s">
        <v>37</v>
      </c>
      <c r="C51" s="19" t="s">
        <v>94</v>
      </c>
      <c r="D51" s="19" t="s">
        <v>75</v>
      </c>
      <c r="E51" s="20" t="s">
        <v>76</v>
      </c>
      <c r="F51" s="21" t="s">
        <v>77</v>
      </c>
      <c r="G51" s="21" t="s">
        <v>78</v>
      </c>
      <c r="H51" s="19">
        <v>3500000</v>
      </c>
      <c r="I51" s="19">
        <v>3500000</v>
      </c>
      <c r="J51" s="19"/>
      <c r="K51" s="19"/>
      <c r="L51" s="19"/>
      <c r="M51" s="19"/>
      <c r="N51" s="19">
        <f t="shared" si="0"/>
        <v>3500000</v>
      </c>
    </row>
    <row r="52" spans="2:14">
      <c r="B52" s="19" t="s">
        <v>37</v>
      </c>
      <c r="C52" s="19" t="s">
        <v>94</v>
      </c>
      <c r="D52" s="19" t="s">
        <v>79</v>
      </c>
      <c r="E52" s="20" t="s">
        <v>80</v>
      </c>
      <c r="F52" s="21" t="s">
        <v>81</v>
      </c>
      <c r="G52" s="21" t="s">
        <v>82</v>
      </c>
      <c r="H52" s="19">
        <v>1000</v>
      </c>
      <c r="I52" s="19">
        <v>1000</v>
      </c>
      <c r="J52" s="19"/>
      <c r="K52" s="19"/>
      <c r="L52" s="19"/>
      <c r="M52" s="19"/>
      <c r="N52" s="19">
        <f t="shared" si="0"/>
        <v>1000</v>
      </c>
    </row>
    <row r="53" spans="2:14">
      <c r="B53" s="19" t="s">
        <v>37</v>
      </c>
      <c r="C53" s="19" t="s">
        <v>94</v>
      </c>
      <c r="D53" s="19" t="s">
        <v>83</v>
      </c>
      <c r="E53" s="20" t="s">
        <v>84</v>
      </c>
      <c r="F53" s="21" t="s">
        <v>85</v>
      </c>
      <c r="G53" s="21" t="s">
        <v>86</v>
      </c>
      <c r="H53" s="19">
        <v>1000</v>
      </c>
      <c r="I53" s="19">
        <v>1000</v>
      </c>
      <c r="J53" s="19"/>
      <c r="K53" s="19"/>
      <c r="L53" s="19"/>
      <c r="M53" s="19"/>
      <c r="N53" s="19">
        <f t="shared" si="0"/>
        <v>1000</v>
      </c>
    </row>
    <row r="54" spans="2:14">
      <c r="B54" s="19" t="s">
        <v>37</v>
      </c>
      <c r="C54" s="19" t="s">
        <v>94</v>
      </c>
      <c r="D54" s="19" t="s">
        <v>87</v>
      </c>
      <c r="E54" s="20" t="s">
        <v>88</v>
      </c>
      <c r="F54" s="21" t="s">
        <v>89</v>
      </c>
      <c r="G54" s="21" t="s">
        <v>90</v>
      </c>
      <c r="H54" s="19">
        <v>1000</v>
      </c>
      <c r="I54" s="19">
        <v>1000</v>
      </c>
      <c r="J54" s="19"/>
      <c r="K54" s="19"/>
      <c r="L54" s="19"/>
      <c r="M54" s="19"/>
      <c r="N54" s="19">
        <f t="shared" si="0"/>
        <v>1000</v>
      </c>
    </row>
    <row r="55" spans="2:14">
      <c r="B55" s="19" t="s">
        <v>37</v>
      </c>
      <c r="C55" s="19" t="s">
        <v>94</v>
      </c>
      <c r="D55" s="19" t="s">
        <v>91</v>
      </c>
      <c r="E55" s="20" t="s">
        <v>92</v>
      </c>
      <c r="F55" s="21" t="s">
        <v>42</v>
      </c>
      <c r="G55" s="21" t="s">
        <v>93</v>
      </c>
      <c r="H55" s="19">
        <v>1000</v>
      </c>
      <c r="I55" s="19">
        <v>1000</v>
      </c>
      <c r="J55" s="19"/>
      <c r="K55" s="19"/>
      <c r="L55" s="19"/>
      <c r="M55" s="19"/>
      <c r="N55" s="19">
        <f t="shared" si="0"/>
        <v>1000</v>
      </c>
    </row>
    <row r="56" spans="2:14">
      <c r="B56" s="32" t="s">
        <v>37</v>
      </c>
      <c r="C56" s="32" t="s">
        <v>100</v>
      </c>
      <c r="D56" s="32" t="s">
        <v>5</v>
      </c>
      <c r="E56" s="33"/>
      <c r="F56" s="34"/>
      <c r="G56" s="34" t="s">
        <v>34</v>
      </c>
      <c r="H56" s="32">
        <v>1739115509</v>
      </c>
      <c r="I56" s="32">
        <f>SUM(I57:I79)</f>
        <v>1739115509</v>
      </c>
      <c r="J56" s="32">
        <f>SUM(J57:J79)</f>
        <v>0</v>
      </c>
      <c r="K56" s="32">
        <f>SUM(K57:K79)</f>
        <v>0</v>
      </c>
      <c r="L56" s="32">
        <f>SUM(L57:L79)</f>
        <v>0</v>
      </c>
      <c r="M56" s="32">
        <f>SUM(M57:M79)</f>
        <v>0</v>
      </c>
      <c r="N56" s="32">
        <f t="shared" si="0"/>
        <v>1739115509</v>
      </c>
    </row>
    <row r="57" spans="2:14">
      <c r="B57" s="19" t="s">
        <v>37</v>
      </c>
      <c r="C57" s="19" t="s">
        <v>100</v>
      </c>
      <c r="D57" s="19" t="s">
        <v>49</v>
      </c>
      <c r="E57" s="20" t="s">
        <v>95</v>
      </c>
      <c r="F57" s="21" t="s">
        <v>42</v>
      </c>
      <c r="G57" s="21" t="s">
        <v>96</v>
      </c>
      <c r="H57" s="19">
        <v>1000</v>
      </c>
      <c r="I57" s="19">
        <v>1000</v>
      </c>
      <c r="J57" s="19"/>
      <c r="K57" s="19"/>
      <c r="L57" s="19"/>
      <c r="M57" s="19"/>
      <c r="N57" s="19">
        <f t="shared" si="0"/>
        <v>1000</v>
      </c>
    </row>
    <row r="58" spans="2:14">
      <c r="B58" s="19" t="s">
        <v>37</v>
      </c>
      <c r="C58" s="19" t="s">
        <v>100</v>
      </c>
      <c r="D58" s="19" t="s">
        <v>101</v>
      </c>
      <c r="E58" s="20" t="s">
        <v>95</v>
      </c>
      <c r="F58" s="21" t="s">
        <v>42</v>
      </c>
      <c r="G58" s="21" t="s">
        <v>96</v>
      </c>
      <c r="H58" s="19">
        <v>31758767</v>
      </c>
      <c r="I58" s="19">
        <v>31758767</v>
      </c>
      <c r="J58" s="19"/>
      <c r="K58" s="19"/>
      <c r="L58" s="19"/>
      <c r="M58" s="19"/>
      <c r="N58" s="19">
        <f t="shared" si="0"/>
        <v>31758767</v>
      </c>
    </row>
    <row r="59" spans="2:14">
      <c r="B59" s="19" t="s">
        <v>37</v>
      </c>
      <c r="C59" s="19" t="s">
        <v>100</v>
      </c>
      <c r="D59" s="19" t="s">
        <v>102</v>
      </c>
      <c r="E59" s="20" t="s">
        <v>95</v>
      </c>
      <c r="F59" s="21" t="s">
        <v>42</v>
      </c>
      <c r="G59" s="21" t="s">
        <v>96</v>
      </c>
      <c r="H59" s="19">
        <v>540152429</v>
      </c>
      <c r="I59" s="19">
        <v>540152429</v>
      </c>
      <c r="J59" s="19"/>
      <c r="K59" s="19"/>
      <c r="L59" s="19"/>
      <c r="M59" s="19"/>
      <c r="N59" s="19">
        <f t="shared" si="0"/>
        <v>540152429</v>
      </c>
    </row>
    <row r="60" spans="2:14">
      <c r="B60" s="19" t="s">
        <v>37</v>
      </c>
      <c r="C60" s="19" t="s">
        <v>100</v>
      </c>
      <c r="D60" s="19" t="s">
        <v>103</v>
      </c>
      <c r="E60" s="20" t="s">
        <v>95</v>
      </c>
      <c r="F60" s="21" t="s">
        <v>42</v>
      </c>
      <c r="G60" s="21" t="s">
        <v>96</v>
      </c>
      <c r="H60" s="19">
        <v>372227758</v>
      </c>
      <c r="I60" s="19">
        <v>372227758</v>
      </c>
      <c r="J60" s="19"/>
      <c r="K60" s="19"/>
      <c r="L60" s="19"/>
      <c r="M60" s="19"/>
      <c r="N60" s="19">
        <f t="shared" si="0"/>
        <v>372227758</v>
      </c>
    </row>
    <row r="61" spans="2:14">
      <c r="B61" s="19" t="s">
        <v>37</v>
      </c>
      <c r="C61" s="19" t="s">
        <v>100</v>
      </c>
      <c r="D61" s="19" t="s">
        <v>104</v>
      </c>
      <c r="E61" s="20" t="s">
        <v>95</v>
      </c>
      <c r="F61" s="21" t="s">
        <v>42</v>
      </c>
      <c r="G61" s="21" t="s">
        <v>96</v>
      </c>
      <c r="H61" s="19">
        <v>56262219</v>
      </c>
      <c r="I61" s="19">
        <v>56262219</v>
      </c>
      <c r="J61" s="19"/>
      <c r="K61" s="19"/>
      <c r="L61" s="19"/>
      <c r="M61" s="19"/>
      <c r="N61" s="19">
        <f t="shared" si="0"/>
        <v>56262219</v>
      </c>
    </row>
    <row r="62" spans="2:14">
      <c r="B62" s="19" t="s">
        <v>37</v>
      </c>
      <c r="C62" s="19" t="s">
        <v>100</v>
      </c>
      <c r="D62" s="19" t="s">
        <v>105</v>
      </c>
      <c r="E62" s="20" t="s">
        <v>95</v>
      </c>
      <c r="F62" s="21" t="s">
        <v>42</v>
      </c>
      <c r="G62" s="21" t="s">
        <v>96</v>
      </c>
      <c r="H62" s="19">
        <v>150916663</v>
      </c>
      <c r="I62" s="19">
        <v>150916663</v>
      </c>
      <c r="J62" s="19"/>
      <c r="K62" s="19"/>
      <c r="L62" s="19"/>
      <c r="M62" s="19"/>
      <c r="N62" s="19">
        <f t="shared" si="0"/>
        <v>150916663</v>
      </c>
    </row>
    <row r="63" spans="2:14">
      <c r="B63" s="19" t="s">
        <v>37</v>
      </c>
      <c r="C63" s="19" t="s">
        <v>100</v>
      </c>
      <c r="D63" s="19" t="s">
        <v>106</v>
      </c>
      <c r="E63" s="20" t="s">
        <v>95</v>
      </c>
      <c r="F63" s="21" t="s">
        <v>42</v>
      </c>
      <c r="G63" s="21" t="s">
        <v>96</v>
      </c>
      <c r="H63" s="19">
        <v>99027338</v>
      </c>
      <c r="I63" s="19">
        <v>99027338</v>
      </c>
      <c r="J63" s="19"/>
      <c r="K63" s="19"/>
      <c r="L63" s="19"/>
      <c r="M63" s="19"/>
      <c r="N63" s="19">
        <f t="shared" si="0"/>
        <v>99027338</v>
      </c>
    </row>
    <row r="64" spans="2:14">
      <c r="B64" s="19" t="s">
        <v>37</v>
      </c>
      <c r="C64" s="19" t="s">
        <v>100</v>
      </c>
      <c r="D64" s="19" t="s">
        <v>50</v>
      </c>
      <c r="E64" s="20" t="s">
        <v>51</v>
      </c>
      <c r="F64" s="21" t="s">
        <v>52</v>
      </c>
      <c r="G64" s="21" t="s">
        <v>53</v>
      </c>
      <c r="H64" s="19">
        <v>2150000</v>
      </c>
      <c r="I64" s="19">
        <v>2150000</v>
      </c>
      <c r="J64" s="19"/>
      <c r="K64" s="19"/>
      <c r="L64" s="19"/>
      <c r="M64" s="19"/>
      <c r="N64" s="19">
        <f t="shared" si="0"/>
        <v>2150000</v>
      </c>
    </row>
    <row r="65" spans="2:14">
      <c r="B65" s="19" t="s">
        <v>37</v>
      </c>
      <c r="C65" s="19" t="s">
        <v>100</v>
      </c>
      <c r="D65" s="19" t="s">
        <v>107</v>
      </c>
      <c r="E65" s="20" t="s">
        <v>108</v>
      </c>
      <c r="F65" s="21" t="s">
        <v>56</v>
      </c>
      <c r="G65" s="21" t="s">
        <v>109</v>
      </c>
      <c r="H65" s="19">
        <v>12017053</v>
      </c>
      <c r="I65" s="19">
        <v>12017053</v>
      </c>
      <c r="J65" s="19"/>
      <c r="K65" s="19"/>
      <c r="L65" s="19"/>
      <c r="M65" s="19"/>
      <c r="N65" s="19">
        <f t="shared" si="0"/>
        <v>12017053</v>
      </c>
    </row>
    <row r="66" spans="2:14">
      <c r="B66" s="19" t="s">
        <v>37</v>
      </c>
      <c r="C66" s="19" t="s">
        <v>100</v>
      </c>
      <c r="D66" s="19" t="s">
        <v>110</v>
      </c>
      <c r="E66" s="20" t="s">
        <v>108</v>
      </c>
      <c r="F66" s="21" t="s">
        <v>56</v>
      </c>
      <c r="G66" s="21" t="s">
        <v>109</v>
      </c>
      <c r="H66" s="19">
        <v>203926407</v>
      </c>
      <c r="I66" s="19">
        <v>203926407</v>
      </c>
      <c r="J66" s="19"/>
      <c r="K66" s="19"/>
      <c r="L66" s="19"/>
      <c r="M66" s="19"/>
      <c r="N66" s="19">
        <f t="shared" si="0"/>
        <v>203926407</v>
      </c>
    </row>
    <row r="67" spans="2:14">
      <c r="B67" s="19" t="s">
        <v>37</v>
      </c>
      <c r="C67" s="19" t="s">
        <v>100</v>
      </c>
      <c r="D67" s="19" t="s">
        <v>111</v>
      </c>
      <c r="E67" s="20" t="s">
        <v>108</v>
      </c>
      <c r="F67" s="21" t="s">
        <v>56</v>
      </c>
      <c r="G67" s="21" t="s">
        <v>109</v>
      </c>
      <c r="H67" s="19">
        <v>140845542</v>
      </c>
      <c r="I67" s="19">
        <v>140845542</v>
      </c>
      <c r="J67" s="19"/>
      <c r="K67" s="19"/>
      <c r="L67" s="19"/>
      <c r="M67" s="19"/>
      <c r="N67" s="19">
        <f t="shared" si="0"/>
        <v>140845542</v>
      </c>
    </row>
    <row r="68" spans="2:14">
      <c r="B68" s="19" t="s">
        <v>37</v>
      </c>
      <c r="C68" s="19" t="s">
        <v>100</v>
      </c>
      <c r="D68" s="19" t="s">
        <v>112</v>
      </c>
      <c r="E68" s="20" t="s">
        <v>108</v>
      </c>
      <c r="F68" s="21" t="s">
        <v>56</v>
      </c>
      <c r="G68" s="21" t="s">
        <v>109</v>
      </c>
      <c r="H68" s="19">
        <v>21748177</v>
      </c>
      <c r="I68" s="19">
        <v>21748177</v>
      </c>
      <c r="J68" s="19"/>
      <c r="K68" s="19"/>
      <c r="L68" s="19"/>
      <c r="M68" s="19"/>
      <c r="N68" s="19">
        <f t="shared" si="0"/>
        <v>21748177</v>
      </c>
    </row>
    <row r="69" spans="2:14">
      <c r="B69" s="19" t="s">
        <v>37</v>
      </c>
      <c r="C69" s="19" t="s">
        <v>100</v>
      </c>
      <c r="D69" s="19" t="s">
        <v>113</v>
      </c>
      <c r="E69" s="20" t="s">
        <v>108</v>
      </c>
      <c r="F69" s="21" t="s">
        <v>56</v>
      </c>
      <c r="G69" s="21" t="s">
        <v>109</v>
      </c>
      <c r="H69" s="19">
        <v>57104659</v>
      </c>
      <c r="I69" s="19">
        <v>57104659</v>
      </c>
      <c r="J69" s="19"/>
      <c r="K69" s="19"/>
      <c r="L69" s="19"/>
      <c r="M69" s="19"/>
      <c r="N69" s="19">
        <f t="shared" si="0"/>
        <v>57104659</v>
      </c>
    </row>
    <row r="70" spans="2:14">
      <c r="B70" s="19" t="s">
        <v>37</v>
      </c>
      <c r="C70" s="19" t="s">
        <v>100</v>
      </c>
      <c r="D70" s="19" t="s">
        <v>114</v>
      </c>
      <c r="E70" s="20" t="s">
        <v>108</v>
      </c>
      <c r="F70" s="21" t="s">
        <v>56</v>
      </c>
      <c r="G70" s="21" t="s">
        <v>109</v>
      </c>
      <c r="H70" s="19">
        <v>37470497</v>
      </c>
      <c r="I70" s="19">
        <v>37470497</v>
      </c>
      <c r="J70" s="19"/>
      <c r="K70" s="19"/>
      <c r="L70" s="19"/>
      <c r="M70" s="19"/>
      <c r="N70" s="19">
        <f t="shared" si="0"/>
        <v>37470497</v>
      </c>
    </row>
    <row r="71" spans="2:14">
      <c r="B71" s="19" t="s">
        <v>37</v>
      </c>
      <c r="C71" s="19" t="s">
        <v>100</v>
      </c>
      <c r="D71" s="19" t="s">
        <v>115</v>
      </c>
      <c r="E71" s="20" t="s">
        <v>69</v>
      </c>
      <c r="F71" s="21" t="s">
        <v>42</v>
      </c>
      <c r="G71" s="21" t="s">
        <v>70</v>
      </c>
      <c r="H71" s="19">
        <v>1000</v>
      </c>
      <c r="I71" s="19">
        <v>1000</v>
      </c>
      <c r="J71" s="19"/>
      <c r="K71" s="19"/>
      <c r="L71" s="19"/>
      <c r="M71" s="19"/>
      <c r="N71" s="19">
        <f t="shared" si="0"/>
        <v>1000</v>
      </c>
    </row>
    <row r="72" spans="2:14">
      <c r="B72" s="19" t="s">
        <v>37</v>
      </c>
      <c r="C72" s="19" t="s">
        <v>100</v>
      </c>
      <c r="D72" s="19" t="s">
        <v>61</v>
      </c>
      <c r="E72" s="20" t="s">
        <v>62</v>
      </c>
      <c r="F72" s="21" t="s">
        <v>63</v>
      </c>
      <c r="G72" s="21" t="s">
        <v>64</v>
      </c>
      <c r="H72" s="19">
        <v>1500000</v>
      </c>
      <c r="I72" s="19">
        <v>1500000</v>
      </c>
      <c r="J72" s="19"/>
      <c r="K72" s="19"/>
      <c r="L72" s="19"/>
      <c r="M72" s="19"/>
      <c r="N72" s="19">
        <f t="shared" si="0"/>
        <v>1500000</v>
      </c>
    </row>
    <row r="73" spans="2:14">
      <c r="B73" s="19" t="s">
        <v>37</v>
      </c>
      <c r="C73" s="19" t="s">
        <v>100</v>
      </c>
      <c r="D73" s="19" t="s">
        <v>65</v>
      </c>
      <c r="E73" s="20" t="s">
        <v>66</v>
      </c>
      <c r="F73" s="21" t="s">
        <v>52</v>
      </c>
      <c r="G73" s="21" t="s">
        <v>67</v>
      </c>
      <c r="H73" s="19">
        <v>1000</v>
      </c>
      <c r="I73" s="19">
        <v>1000</v>
      </c>
      <c r="J73" s="19"/>
      <c r="K73" s="19"/>
      <c r="L73" s="19"/>
      <c r="M73" s="19"/>
      <c r="N73" s="19">
        <f t="shared" si="0"/>
        <v>1000</v>
      </c>
    </row>
    <row r="74" spans="2:14">
      <c r="B74" s="19" t="s">
        <v>37</v>
      </c>
      <c r="C74" s="19" t="s">
        <v>100</v>
      </c>
      <c r="D74" s="19" t="s">
        <v>68</v>
      </c>
      <c r="E74" s="20" t="s">
        <v>69</v>
      </c>
      <c r="F74" s="21" t="s">
        <v>42</v>
      </c>
      <c r="G74" s="21" t="s">
        <v>70</v>
      </c>
      <c r="H74" s="19">
        <v>1000</v>
      </c>
      <c r="I74" s="19">
        <v>1000</v>
      </c>
      <c r="J74" s="19"/>
      <c r="K74" s="19"/>
      <c r="L74" s="19"/>
      <c r="M74" s="19"/>
      <c r="N74" s="19">
        <f t="shared" si="0"/>
        <v>1000</v>
      </c>
    </row>
    <row r="75" spans="2:14">
      <c r="B75" s="19" t="s">
        <v>37</v>
      </c>
      <c r="C75" s="19" t="s">
        <v>100</v>
      </c>
      <c r="D75" s="19" t="s">
        <v>71</v>
      </c>
      <c r="E75" s="20" t="s">
        <v>72</v>
      </c>
      <c r="F75" s="21" t="s">
        <v>73</v>
      </c>
      <c r="G75" s="21" t="s">
        <v>74</v>
      </c>
      <c r="H75" s="19">
        <v>1000</v>
      </c>
      <c r="I75" s="19">
        <v>1000</v>
      </c>
      <c r="J75" s="19"/>
      <c r="K75" s="19"/>
      <c r="L75" s="19"/>
      <c r="M75" s="19"/>
      <c r="N75" s="19">
        <f t="shared" si="0"/>
        <v>1000</v>
      </c>
    </row>
    <row r="76" spans="2:14">
      <c r="B76" s="19" t="s">
        <v>37</v>
      </c>
      <c r="C76" s="19" t="s">
        <v>100</v>
      </c>
      <c r="D76" s="19" t="s">
        <v>75</v>
      </c>
      <c r="E76" s="20" t="s">
        <v>76</v>
      </c>
      <c r="F76" s="21" t="s">
        <v>77</v>
      </c>
      <c r="G76" s="21" t="s">
        <v>78</v>
      </c>
      <c r="H76" s="19">
        <v>12000000</v>
      </c>
      <c r="I76" s="19">
        <v>12000000</v>
      </c>
      <c r="J76" s="19"/>
      <c r="K76" s="19"/>
      <c r="L76" s="19"/>
      <c r="M76" s="19"/>
      <c r="N76" s="19">
        <f t="shared" ref="N76:N139" si="1">+I76+J76+K76+L76+M76</f>
        <v>12000000</v>
      </c>
    </row>
    <row r="77" spans="2:14">
      <c r="B77" s="19" t="s">
        <v>37</v>
      </c>
      <c r="C77" s="19" t="s">
        <v>100</v>
      </c>
      <c r="D77" s="19" t="s">
        <v>83</v>
      </c>
      <c r="E77" s="20" t="s">
        <v>84</v>
      </c>
      <c r="F77" s="21" t="s">
        <v>85</v>
      </c>
      <c r="G77" s="21" t="s">
        <v>86</v>
      </c>
      <c r="H77" s="19">
        <v>1000</v>
      </c>
      <c r="I77" s="19">
        <v>1000</v>
      </c>
      <c r="J77" s="19"/>
      <c r="K77" s="19"/>
      <c r="L77" s="19"/>
      <c r="M77" s="19"/>
      <c r="N77" s="19">
        <f t="shared" si="1"/>
        <v>1000</v>
      </c>
    </row>
    <row r="78" spans="2:14">
      <c r="B78" s="19" t="s">
        <v>37</v>
      </c>
      <c r="C78" s="19" t="s">
        <v>100</v>
      </c>
      <c r="D78" s="19" t="s">
        <v>91</v>
      </c>
      <c r="E78" s="20" t="s">
        <v>92</v>
      </c>
      <c r="F78" s="21" t="s">
        <v>42</v>
      </c>
      <c r="G78" s="21" t="s">
        <v>93</v>
      </c>
      <c r="H78" s="19">
        <v>1000</v>
      </c>
      <c r="I78" s="19">
        <v>1000</v>
      </c>
      <c r="J78" s="19"/>
      <c r="K78" s="19"/>
      <c r="L78" s="19"/>
      <c r="M78" s="19"/>
      <c r="N78" s="19">
        <f t="shared" si="1"/>
        <v>1000</v>
      </c>
    </row>
    <row r="79" spans="2:14">
      <c r="B79" s="19" t="s">
        <v>37</v>
      </c>
      <c r="C79" s="19" t="s">
        <v>100</v>
      </c>
      <c r="D79" s="19" t="s">
        <v>116</v>
      </c>
      <c r="E79" s="20" t="s">
        <v>117</v>
      </c>
      <c r="F79" s="21" t="s">
        <v>118</v>
      </c>
      <c r="G79" s="21" t="s">
        <v>119</v>
      </c>
      <c r="H79" s="19">
        <v>1000</v>
      </c>
      <c r="I79" s="19">
        <v>1000</v>
      </c>
      <c r="J79" s="19"/>
      <c r="K79" s="19"/>
      <c r="L79" s="19"/>
      <c r="M79" s="19"/>
      <c r="N79" s="19">
        <f t="shared" si="1"/>
        <v>1000</v>
      </c>
    </row>
    <row r="80" spans="2:14">
      <c r="B80" s="35" t="s">
        <v>120</v>
      </c>
      <c r="C80" s="35"/>
      <c r="D80" s="35"/>
      <c r="E80" s="36"/>
      <c r="F80" s="37"/>
      <c r="G80" s="37"/>
      <c r="H80" s="35">
        <v>570109758</v>
      </c>
      <c r="I80" s="35">
        <f>+I81+I103+I124</f>
        <v>570109758</v>
      </c>
      <c r="J80" s="35">
        <f>+J81+J103+J124</f>
        <v>0</v>
      </c>
      <c r="K80" s="35">
        <f>+K81+K103+K124</f>
        <v>0</v>
      </c>
      <c r="L80" s="35">
        <f>+L81+L103+L124</f>
        <v>0</v>
      </c>
      <c r="M80" s="35">
        <f>+M81+M103+M124</f>
        <v>0</v>
      </c>
      <c r="N80" s="35">
        <f t="shared" si="1"/>
        <v>570109758</v>
      </c>
    </row>
    <row r="81" spans="2:14">
      <c r="B81" s="26" t="s">
        <v>120</v>
      </c>
      <c r="C81" s="26" t="s">
        <v>38</v>
      </c>
      <c r="D81" s="26" t="s">
        <v>5</v>
      </c>
      <c r="E81" s="27" t="s">
        <v>121</v>
      </c>
      <c r="F81" s="28" t="s">
        <v>122</v>
      </c>
      <c r="G81" s="28" t="s">
        <v>34</v>
      </c>
      <c r="H81" s="26">
        <v>294246676</v>
      </c>
      <c r="I81" s="26">
        <f>SUM(I82:I102)</f>
        <v>294246676</v>
      </c>
      <c r="J81" s="26">
        <f>SUM(J82:J102)</f>
        <v>0</v>
      </c>
      <c r="K81" s="26">
        <f>SUM(K82:K102)</f>
        <v>0</v>
      </c>
      <c r="L81" s="26">
        <f>SUM(L82:L102)</f>
        <v>0</v>
      </c>
      <c r="M81" s="26">
        <f>SUM(M82:M102)</f>
        <v>0</v>
      </c>
      <c r="N81" s="26">
        <f t="shared" si="1"/>
        <v>294246676</v>
      </c>
    </row>
    <row r="82" spans="2:14">
      <c r="B82" s="19" t="s">
        <v>120</v>
      </c>
      <c r="C82" s="19" t="s">
        <v>38</v>
      </c>
      <c r="D82" s="19" t="s">
        <v>40</v>
      </c>
      <c r="E82" s="20" t="s">
        <v>41</v>
      </c>
      <c r="F82" s="21" t="s">
        <v>42</v>
      </c>
      <c r="G82" s="21" t="s">
        <v>43</v>
      </c>
      <c r="H82" s="19">
        <v>43386544</v>
      </c>
      <c r="I82" s="19">
        <v>43386544</v>
      </c>
      <c r="J82" s="19"/>
      <c r="K82" s="19"/>
      <c r="L82" s="19"/>
      <c r="M82" s="19"/>
      <c r="N82" s="19">
        <f t="shared" si="1"/>
        <v>43386544</v>
      </c>
    </row>
    <row r="83" spans="2:14">
      <c r="B83" s="19" t="s">
        <v>120</v>
      </c>
      <c r="C83" s="19" t="s">
        <v>38</v>
      </c>
      <c r="D83" s="19" t="s">
        <v>44</v>
      </c>
      <c r="E83" s="20" t="s">
        <v>41</v>
      </c>
      <c r="F83" s="21" t="s">
        <v>42</v>
      </c>
      <c r="G83" s="21" t="s">
        <v>43</v>
      </c>
      <c r="H83" s="19">
        <v>51493626</v>
      </c>
      <c r="I83" s="19">
        <v>51493626</v>
      </c>
      <c r="J83" s="19"/>
      <c r="K83" s="19"/>
      <c r="L83" s="19"/>
      <c r="M83" s="19"/>
      <c r="N83" s="19">
        <f t="shared" si="1"/>
        <v>51493626</v>
      </c>
    </row>
    <row r="84" spans="2:14">
      <c r="B84" s="19" t="s">
        <v>120</v>
      </c>
      <c r="C84" s="19" t="s">
        <v>38</v>
      </c>
      <c r="D84" s="19" t="s">
        <v>45</v>
      </c>
      <c r="E84" s="20" t="s">
        <v>41</v>
      </c>
      <c r="F84" s="21" t="s">
        <v>42</v>
      </c>
      <c r="G84" s="21" t="s">
        <v>43</v>
      </c>
      <c r="H84" s="19">
        <v>56971671</v>
      </c>
      <c r="I84" s="19">
        <v>56971671</v>
      </c>
      <c r="J84" s="19"/>
      <c r="K84" s="19"/>
      <c r="L84" s="19"/>
      <c r="M84" s="19"/>
      <c r="N84" s="19">
        <f t="shared" si="1"/>
        <v>56971671</v>
      </c>
    </row>
    <row r="85" spans="2:14">
      <c r="B85" s="19" t="s">
        <v>120</v>
      </c>
      <c r="C85" s="19" t="s">
        <v>38</v>
      </c>
      <c r="D85" s="19" t="s">
        <v>46</v>
      </c>
      <c r="E85" s="20" t="s">
        <v>41</v>
      </c>
      <c r="F85" s="21" t="s">
        <v>42</v>
      </c>
      <c r="G85" s="21" t="s">
        <v>43</v>
      </c>
      <c r="H85" s="19">
        <v>1095609</v>
      </c>
      <c r="I85" s="19">
        <v>1095609</v>
      </c>
      <c r="J85" s="19"/>
      <c r="K85" s="19"/>
      <c r="L85" s="19"/>
      <c r="M85" s="19"/>
      <c r="N85" s="19">
        <f t="shared" si="1"/>
        <v>1095609</v>
      </c>
    </row>
    <row r="86" spans="2:14">
      <c r="B86" s="19" t="s">
        <v>120</v>
      </c>
      <c r="C86" s="19" t="s">
        <v>38</v>
      </c>
      <c r="D86" s="19" t="s">
        <v>47</v>
      </c>
      <c r="E86" s="20" t="s">
        <v>41</v>
      </c>
      <c r="F86" s="21" t="s">
        <v>42</v>
      </c>
      <c r="G86" s="21" t="s">
        <v>43</v>
      </c>
      <c r="H86" s="19">
        <v>3000000</v>
      </c>
      <c r="I86" s="19">
        <v>3000000</v>
      </c>
      <c r="J86" s="19"/>
      <c r="K86" s="19"/>
      <c r="L86" s="19"/>
      <c r="M86" s="19"/>
      <c r="N86" s="19">
        <f t="shared" si="1"/>
        <v>3000000</v>
      </c>
    </row>
    <row r="87" spans="2:14">
      <c r="B87" s="19" t="s">
        <v>120</v>
      </c>
      <c r="C87" s="19" t="s">
        <v>38</v>
      </c>
      <c r="D87" s="19" t="s">
        <v>48</v>
      </c>
      <c r="E87" s="20" t="s">
        <v>41</v>
      </c>
      <c r="F87" s="21" t="s">
        <v>42</v>
      </c>
      <c r="G87" s="21" t="s">
        <v>43</v>
      </c>
      <c r="H87" s="19">
        <v>3000000</v>
      </c>
      <c r="I87" s="19">
        <v>3000000</v>
      </c>
      <c r="J87" s="19"/>
      <c r="K87" s="19"/>
      <c r="L87" s="19"/>
      <c r="M87" s="19"/>
      <c r="N87" s="19">
        <f t="shared" si="1"/>
        <v>3000000</v>
      </c>
    </row>
    <row r="88" spans="2:14">
      <c r="B88" s="19" t="s">
        <v>120</v>
      </c>
      <c r="C88" s="19" t="s">
        <v>38</v>
      </c>
      <c r="D88" s="19" t="s">
        <v>49</v>
      </c>
      <c r="E88" s="20" t="s">
        <v>41</v>
      </c>
      <c r="F88" s="21" t="s">
        <v>42</v>
      </c>
      <c r="G88" s="21" t="s">
        <v>43</v>
      </c>
      <c r="H88" s="19">
        <v>17000000</v>
      </c>
      <c r="I88" s="19">
        <v>17000000</v>
      </c>
      <c r="J88" s="19"/>
      <c r="K88" s="19"/>
      <c r="L88" s="19"/>
      <c r="M88" s="19"/>
      <c r="N88" s="19">
        <f t="shared" si="1"/>
        <v>17000000</v>
      </c>
    </row>
    <row r="89" spans="2:14">
      <c r="B89" s="19" t="s">
        <v>120</v>
      </c>
      <c r="C89" s="19" t="s">
        <v>38</v>
      </c>
      <c r="D89" s="19" t="s">
        <v>50</v>
      </c>
      <c r="E89" s="20" t="s">
        <v>51</v>
      </c>
      <c r="F89" s="21" t="s">
        <v>52</v>
      </c>
      <c r="G89" s="21" t="s">
        <v>53</v>
      </c>
      <c r="H89" s="19">
        <v>1500000</v>
      </c>
      <c r="I89" s="19">
        <v>1500000</v>
      </c>
      <c r="J89" s="19"/>
      <c r="K89" s="19"/>
      <c r="L89" s="19"/>
      <c r="M89" s="19"/>
      <c r="N89" s="19">
        <f t="shared" si="1"/>
        <v>1500000</v>
      </c>
    </row>
    <row r="90" spans="2:14">
      <c r="B90" s="19" t="s">
        <v>120</v>
      </c>
      <c r="C90" s="19" t="s">
        <v>38</v>
      </c>
      <c r="D90" s="19" t="s">
        <v>54</v>
      </c>
      <c r="E90" s="20" t="s">
        <v>55</v>
      </c>
      <c r="F90" s="21" t="s">
        <v>56</v>
      </c>
      <c r="G90" s="21" t="s">
        <v>57</v>
      </c>
      <c r="H90" s="19">
        <v>37887878</v>
      </c>
      <c r="I90" s="19">
        <v>37887878</v>
      </c>
      <c r="J90" s="19"/>
      <c r="K90" s="19"/>
      <c r="L90" s="19"/>
      <c r="M90" s="19"/>
      <c r="N90" s="19">
        <f t="shared" si="1"/>
        <v>37887878</v>
      </c>
    </row>
    <row r="91" spans="2:14">
      <c r="B91" s="19" t="s">
        <v>120</v>
      </c>
      <c r="C91" s="19" t="s">
        <v>38</v>
      </c>
      <c r="D91" s="19" t="s">
        <v>58</v>
      </c>
      <c r="E91" s="20" t="s">
        <v>55</v>
      </c>
      <c r="F91" s="21" t="s">
        <v>56</v>
      </c>
      <c r="G91" s="21" t="s">
        <v>57</v>
      </c>
      <c r="H91" s="19">
        <v>33795513</v>
      </c>
      <c r="I91" s="19">
        <v>33795513</v>
      </c>
      <c r="J91" s="19"/>
      <c r="K91" s="19"/>
      <c r="L91" s="19"/>
      <c r="M91" s="19"/>
      <c r="N91" s="19">
        <f t="shared" si="1"/>
        <v>33795513</v>
      </c>
    </row>
    <row r="92" spans="2:14">
      <c r="B92" s="19" t="s">
        <v>120</v>
      </c>
      <c r="C92" s="19" t="s">
        <v>38</v>
      </c>
      <c r="D92" s="19" t="s">
        <v>59</v>
      </c>
      <c r="E92" s="20" t="s">
        <v>55</v>
      </c>
      <c r="F92" s="21" t="s">
        <v>56</v>
      </c>
      <c r="G92" s="21" t="s">
        <v>57</v>
      </c>
      <c r="H92" s="19">
        <v>37390781</v>
      </c>
      <c r="I92" s="19">
        <v>37390781</v>
      </c>
      <c r="J92" s="19"/>
      <c r="K92" s="19"/>
      <c r="L92" s="19"/>
      <c r="M92" s="19"/>
      <c r="N92" s="19">
        <f t="shared" si="1"/>
        <v>37390781</v>
      </c>
    </row>
    <row r="93" spans="2:14">
      <c r="B93" s="19" t="s">
        <v>120</v>
      </c>
      <c r="C93" s="19" t="s">
        <v>38</v>
      </c>
      <c r="D93" s="19" t="s">
        <v>60</v>
      </c>
      <c r="E93" s="20" t="s">
        <v>55</v>
      </c>
      <c r="F93" s="21" t="s">
        <v>56</v>
      </c>
      <c r="G93" s="21" t="s">
        <v>57</v>
      </c>
      <c r="H93" s="19">
        <v>719054</v>
      </c>
      <c r="I93" s="19">
        <v>719054</v>
      </c>
      <c r="J93" s="19"/>
      <c r="K93" s="19"/>
      <c r="L93" s="19"/>
      <c r="M93" s="19"/>
      <c r="N93" s="19">
        <f t="shared" si="1"/>
        <v>719054</v>
      </c>
    </row>
    <row r="94" spans="2:14">
      <c r="B94" s="19" t="s">
        <v>120</v>
      </c>
      <c r="C94" s="19" t="s">
        <v>38</v>
      </c>
      <c r="D94" s="19" t="s">
        <v>61</v>
      </c>
      <c r="E94" s="20" t="s">
        <v>62</v>
      </c>
      <c r="F94" s="21" t="s">
        <v>63</v>
      </c>
      <c r="G94" s="21" t="s">
        <v>64</v>
      </c>
      <c r="H94" s="19">
        <v>2000000</v>
      </c>
      <c r="I94" s="19">
        <v>2000000</v>
      </c>
      <c r="J94" s="19"/>
      <c r="K94" s="19"/>
      <c r="L94" s="19"/>
      <c r="M94" s="19"/>
      <c r="N94" s="19">
        <f t="shared" si="1"/>
        <v>2000000</v>
      </c>
    </row>
    <row r="95" spans="2:14">
      <c r="B95" s="19" t="s">
        <v>120</v>
      </c>
      <c r="C95" s="19" t="s">
        <v>38</v>
      </c>
      <c r="D95" s="19" t="s">
        <v>65</v>
      </c>
      <c r="E95" s="20" t="s">
        <v>66</v>
      </c>
      <c r="F95" s="21" t="s">
        <v>52</v>
      </c>
      <c r="G95" s="21" t="s">
        <v>67</v>
      </c>
      <c r="H95" s="19">
        <v>1000</v>
      </c>
      <c r="I95" s="19">
        <v>1000</v>
      </c>
      <c r="J95" s="19"/>
      <c r="K95" s="19"/>
      <c r="L95" s="19"/>
      <c r="M95" s="19"/>
      <c r="N95" s="19">
        <f t="shared" si="1"/>
        <v>1000</v>
      </c>
    </row>
    <row r="96" spans="2:14">
      <c r="B96" s="19" t="s">
        <v>120</v>
      </c>
      <c r="C96" s="19" t="s">
        <v>38</v>
      </c>
      <c r="D96" s="19" t="s">
        <v>68</v>
      </c>
      <c r="E96" s="20" t="s">
        <v>69</v>
      </c>
      <c r="F96" s="21" t="s">
        <v>42</v>
      </c>
      <c r="G96" s="21" t="s">
        <v>70</v>
      </c>
      <c r="H96" s="19">
        <v>1000000</v>
      </c>
      <c r="I96" s="19">
        <v>1000000</v>
      </c>
      <c r="J96" s="19"/>
      <c r="K96" s="19"/>
      <c r="L96" s="19"/>
      <c r="M96" s="19"/>
      <c r="N96" s="19">
        <f t="shared" si="1"/>
        <v>1000000</v>
      </c>
    </row>
    <row r="97" spans="2:14">
      <c r="B97" s="19" t="s">
        <v>120</v>
      </c>
      <c r="C97" s="19" t="s">
        <v>38</v>
      </c>
      <c r="D97" s="19" t="s">
        <v>71</v>
      </c>
      <c r="E97" s="20" t="s">
        <v>72</v>
      </c>
      <c r="F97" s="21" t="s">
        <v>73</v>
      </c>
      <c r="G97" s="21" t="s">
        <v>74</v>
      </c>
      <c r="H97" s="19">
        <v>1000</v>
      </c>
      <c r="I97" s="19">
        <v>1000</v>
      </c>
      <c r="J97" s="19"/>
      <c r="K97" s="19"/>
      <c r="L97" s="19"/>
      <c r="M97" s="19"/>
      <c r="N97" s="19">
        <f t="shared" si="1"/>
        <v>1000</v>
      </c>
    </row>
    <row r="98" spans="2:14">
      <c r="B98" s="19" t="s">
        <v>120</v>
      </c>
      <c r="C98" s="19" t="s">
        <v>38</v>
      </c>
      <c r="D98" s="19" t="s">
        <v>75</v>
      </c>
      <c r="E98" s="20" t="s">
        <v>76</v>
      </c>
      <c r="F98" s="21" t="s">
        <v>77</v>
      </c>
      <c r="G98" s="21" t="s">
        <v>78</v>
      </c>
      <c r="H98" s="19">
        <v>4000000</v>
      </c>
      <c r="I98" s="19">
        <v>4000000</v>
      </c>
      <c r="J98" s="19"/>
      <c r="K98" s="19"/>
      <c r="L98" s="19"/>
      <c r="M98" s="19"/>
      <c r="N98" s="19">
        <f t="shared" si="1"/>
        <v>4000000</v>
      </c>
    </row>
    <row r="99" spans="2:14">
      <c r="B99" s="19" t="s">
        <v>120</v>
      </c>
      <c r="C99" s="19" t="s">
        <v>38</v>
      </c>
      <c r="D99" s="19" t="s">
        <v>79</v>
      </c>
      <c r="E99" s="20" t="s">
        <v>80</v>
      </c>
      <c r="F99" s="21" t="s">
        <v>81</v>
      </c>
      <c r="G99" s="21" t="s">
        <v>82</v>
      </c>
      <c r="H99" s="19">
        <v>1000</v>
      </c>
      <c r="I99" s="19">
        <v>1000</v>
      </c>
      <c r="J99" s="19"/>
      <c r="K99" s="19"/>
      <c r="L99" s="19"/>
      <c r="M99" s="19"/>
      <c r="N99" s="19">
        <f t="shared" si="1"/>
        <v>1000</v>
      </c>
    </row>
    <row r="100" spans="2:14">
      <c r="B100" s="19" t="s">
        <v>120</v>
      </c>
      <c r="C100" s="19" t="s">
        <v>38</v>
      </c>
      <c r="D100" s="19" t="s">
        <v>83</v>
      </c>
      <c r="E100" s="20" t="s">
        <v>84</v>
      </c>
      <c r="F100" s="21" t="s">
        <v>85</v>
      </c>
      <c r="G100" s="21" t="s">
        <v>86</v>
      </c>
      <c r="H100" s="19">
        <v>1000</v>
      </c>
      <c r="I100" s="19">
        <v>1000</v>
      </c>
      <c r="J100" s="19"/>
      <c r="K100" s="19"/>
      <c r="L100" s="19"/>
      <c r="M100" s="19"/>
      <c r="N100" s="19">
        <f t="shared" si="1"/>
        <v>1000</v>
      </c>
    </row>
    <row r="101" spans="2:14">
      <c r="B101" s="19" t="s">
        <v>120</v>
      </c>
      <c r="C101" s="19" t="s">
        <v>38</v>
      </c>
      <c r="D101" s="19" t="s">
        <v>87</v>
      </c>
      <c r="E101" s="20" t="s">
        <v>88</v>
      </c>
      <c r="F101" s="21" t="s">
        <v>89</v>
      </c>
      <c r="G101" s="21" t="s">
        <v>90</v>
      </c>
      <c r="H101" s="19">
        <v>1000</v>
      </c>
      <c r="I101" s="19">
        <v>1000</v>
      </c>
      <c r="J101" s="19"/>
      <c r="K101" s="19"/>
      <c r="L101" s="19"/>
      <c r="M101" s="19"/>
      <c r="N101" s="19">
        <f t="shared" si="1"/>
        <v>1000</v>
      </c>
    </row>
    <row r="102" spans="2:14">
      <c r="B102" s="19" t="s">
        <v>120</v>
      </c>
      <c r="C102" s="19" t="s">
        <v>38</v>
      </c>
      <c r="D102" s="19" t="s">
        <v>91</v>
      </c>
      <c r="E102" s="20" t="s">
        <v>92</v>
      </c>
      <c r="F102" s="21" t="s">
        <v>42</v>
      </c>
      <c r="G102" s="21" t="s">
        <v>93</v>
      </c>
      <c r="H102" s="19">
        <v>1000</v>
      </c>
      <c r="I102" s="19">
        <v>1000</v>
      </c>
      <c r="J102" s="19"/>
      <c r="K102" s="19"/>
      <c r="L102" s="19"/>
      <c r="M102" s="19"/>
      <c r="N102" s="19">
        <f t="shared" si="1"/>
        <v>1000</v>
      </c>
    </row>
    <row r="103" spans="2:14">
      <c r="B103" s="29" t="s">
        <v>120</v>
      </c>
      <c r="C103" s="29" t="s">
        <v>94</v>
      </c>
      <c r="D103" s="29" t="s">
        <v>5</v>
      </c>
      <c r="E103" s="30"/>
      <c r="F103" s="31"/>
      <c r="G103" s="31" t="s">
        <v>34</v>
      </c>
      <c r="H103" s="29">
        <v>141958453</v>
      </c>
      <c r="I103" s="29">
        <f>SUM(I104:I123)</f>
        <v>141958453</v>
      </c>
      <c r="J103" s="29">
        <f>SUM(J104:J123)</f>
        <v>0</v>
      </c>
      <c r="K103" s="29">
        <f>SUM(K104:K123)</f>
        <v>0</v>
      </c>
      <c r="L103" s="29">
        <f>SUM(L104:L123)</f>
        <v>0</v>
      </c>
      <c r="M103" s="29">
        <f>SUM(M104:M123)</f>
        <v>0</v>
      </c>
      <c r="N103" s="29">
        <f t="shared" si="1"/>
        <v>141958453</v>
      </c>
    </row>
    <row r="104" spans="2:14">
      <c r="B104" s="19" t="s">
        <v>120</v>
      </c>
      <c r="C104" s="19" t="s">
        <v>94</v>
      </c>
      <c r="D104" s="19" t="s">
        <v>40</v>
      </c>
      <c r="E104" s="20" t="s">
        <v>95</v>
      </c>
      <c r="F104" s="21" t="s">
        <v>42</v>
      </c>
      <c r="G104" s="21" t="s">
        <v>96</v>
      </c>
      <c r="H104" s="19">
        <v>20989569</v>
      </c>
      <c r="I104" s="19">
        <v>20989569</v>
      </c>
      <c r="J104" s="19"/>
      <c r="K104" s="19"/>
      <c r="L104" s="19"/>
      <c r="M104" s="19"/>
      <c r="N104" s="19">
        <f t="shared" si="1"/>
        <v>20989569</v>
      </c>
    </row>
    <row r="105" spans="2:14">
      <c r="B105" s="19" t="s">
        <v>120</v>
      </c>
      <c r="C105" s="19" t="s">
        <v>94</v>
      </c>
      <c r="D105" s="19" t="s">
        <v>44</v>
      </c>
      <c r="E105" s="20" t="s">
        <v>95</v>
      </c>
      <c r="F105" s="21" t="s">
        <v>42</v>
      </c>
      <c r="G105" s="21" t="s">
        <v>96</v>
      </c>
      <c r="H105" s="19">
        <v>35058188</v>
      </c>
      <c r="I105" s="19">
        <v>35058188</v>
      </c>
      <c r="J105" s="19"/>
      <c r="K105" s="19"/>
      <c r="L105" s="19"/>
      <c r="M105" s="19"/>
      <c r="N105" s="19">
        <f t="shared" si="1"/>
        <v>35058188</v>
      </c>
    </row>
    <row r="106" spans="2:14">
      <c r="B106" s="19" t="s">
        <v>120</v>
      </c>
      <c r="C106" s="19" t="s">
        <v>94</v>
      </c>
      <c r="D106" s="19" t="s">
        <v>45</v>
      </c>
      <c r="E106" s="20" t="s">
        <v>95</v>
      </c>
      <c r="F106" s="21" t="s">
        <v>42</v>
      </c>
      <c r="G106" s="21" t="s">
        <v>96</v>
      </c>
      <c r="H106" s="19">
        <v>7471417</v>
      </c>
      <c r="I106" s="19">
        <v>7471417</v>
      </c>
      <c r="J106" s="19"/>
      <c r="K106" s="19"/>
      <c r="L106" s="19"/>
      <c r="M106" s="19"/>
      <c r="N106" s="19">
        <f t="shared" si="1"/>
        <v>7471417</v>
      </c>
    </row>
    <row r="107" spans="2:14">
      <c r="B107" s="19" t="s">
        <v>120</v>
      </c>
      <c r="C107" s="19" t="s">
        <v>94</v>
      </c>
      <c r="D107" s="19" t="s">
        <v>46</v>
      </c>
      <c r="E107" s="20" t="s">
        <v>95</v>
      </c>
      <c r="F107" s="21" t="s">
        <v>42</v>
      </c>
      <c r="G107" s="21" t="s">
        <v>96</v>
      </c>
      <c r="H107" s="19">
        <v>14942834</v>
      </c>
      <c r="I107" s="19">
        <v>14942834</v>
      </c>
      <c r="J107" s="19"/>
      <c r="K107" s="19"/>
      <c r="L107" s="19"/>
      <c r="M107" s="19"/>
      <c r="N107" s="19">
        <f t="shared" si="1"/>
        <v>14942834</v>
      </c>
    </row>
    <row r="108" spans="2:14">
      <c r="B108" s="19" t="s">
        <v>120</v>
      </c>
      <c r="C108" s="19" t="s">
        <v>94</v>
      </c>
      <c r="D108" s="19" t="s">
        <v>47</v>
      </c>
      <c r="E108" s="20" t="s">
        <v>95</v>
      </c>
      <c r="F108" s="21" t="s">
        <v>42</v>
      </c>
      <c r="G108" s="21" t="s">
        <v>96</v>
      </c>
      <c r="H108" s="19">
        <v>1000000</v>
      </c>
      <c r="I108" s="19">
        <v>1000000</v>
      </c>
      <c r="J108" s="19"/>
      <c r="K108" s="19"/>
      <c r="L108" s="19"/>
      <c r="M108" s="19"/>
      <c r="N108" s="19">
        <f t="shared" si="1"/>
        <v>1000000</v>
      </c>
    </row>
    <row r="109" spans="2:14">
      <c r="B109" s="19" t="s">
        <v>120</v>
      </c>
      <c r="C109" s="19" t="s">
        <v>94</v>
      </c>
      <c r="D109" s="19" t="s">
        <v>49</v>
      </c>
      <c r="E109" s="20" t="s">
        <v>95</v>
      </c>
      <c r="F109" s="21" t="s">
        <v>42</v>
      </c>
      <c r="G109" s="21" t="s">
        <v>96</v>
      </c>
      <c r="H109" s="19">
        <v>1000</v>
      </c>
      <c r="I109" s="19">
        <v>1000</v>
      </c>
      <c r="J109" s="19"/>
      <c r="K109" s="19"/>
      <c r="L109" s="19"/>
      <c r="M109" s="19"/>
      <c r="N109" s="19">
        <f t="shared" si="1"/>
        <v>1000</v>
      </c>
    </row>
    <row r="110" spans="2:14">
      <c r="B110" s="19" t="s">
        <v>120</v>
      </c>
      <c r="C110" s="19" t="s">
        <v>94</v>
      </c>
      <c r="D110" s="19" t="s">
        <v>50</v>
      </c>
      <c r="E110" s="20" t="s">
        <v>51</v>
      </c>
      <c r="F110" s="21" t="s">
        <v>52</v>
      </c>
      <c r="G110" s="21" t="s">
        <v>53</v>
      </c>
      <c r="H110" s="19">
        <v>500000</v>
      </c>
      <c r="I110" s="19">
        <v>500000</v>
      </c>
      <c r="J110" s="19"/>
      <c r="K110" s="19"/>
      <c r="L110" s="19"/>
      <c r="M110" s="19"/>
      <c r="N110" s="19">
        <f t="shared" si="1"/>
        <v>500000</v>
      </c>
    </row>
    <row r="111" spans="2:14">
      <c r="B111" s="19" t="s">
        <v>120</v>
      </c>
      <c r="C111" s="19" t="s">
        <v>94</v>
      </c>
      <c r="D111" s="19" t="s">
        <v>54</v>
      </c>
      <c r="E111" s="20" t="s">
        <v>98</v>
      </c>
      <c r="F111" s="21" t="s">
        <v>56</v>
      </c>
      <c r="G111" s="21" t="s">
        <v>99</v>
      </c>
      <c r="H111" s="19">
        <v>20260852</v>
      </c>
      <c r="I111" s="19">
        <v>20260852</v>
      </c>
      <c r="J111" s="19"/>
      <c r="K111" s="19"/>
      <c r="L111" s="19"/>
      <c r="M111" s="19"/>
      <c r="N111" s="19">
        <f t="shared" si="1"/>
        <v>20260852</v>
      </c>
    </row>
    <row r="112" spans="2:14">
      <c r="B112" s="19" t="s">
        <v>120</v>
      </c>
      <c r="C112" s="19" t="s">
        <v>94</v>
      </c>
      <c r="D112" s="19" t="s">
        <v>58</v>
      </c>
      <c r="E112" s="20" t="s">
        <v>98</v>
      </c>
      <c r="F112" s="21" t="s">
        <v>56</v>
      </c>
      <c r="G112" s="21" t="s">
        <v>99</v>
      </c>
      <c r="H112" s="19">
        <v>20573832</v>
      </c>
      <c r="I112" s="19">
        <v>20573832</v>
      </c>
      <c r="J112" s="19"/>
      <c r="K112" s="19"/>
      <c r="L112" s="19"/>
      <c r="M112" s="19"/>
      <c r="N112" s="19">
        <f t="shared" si="1"/>
        <v>20573832</v>
      </c>
    </row>
    <row r="113" spans="2:14">
      <c r="B113" s="19" t="s">
        <v>120</v>
      </c>
      <c r="C113" s="19" t="s">
        <v>94</v>
      </c>
      <c r="D113" s="19" t="s">
        <v>59</v>
      </c>
      <c r="E113" s="20" t="s">
        <v>98</v>
      </c>
      <c r="F113" s="21" t="s">
        <v>56</v>
      </c>
      <c r="G113" s="21" t="s">
        <v>99</v>
      </c>
      <c r="H113" s="19">
        <v>4384587</v>
      </c>
      <c r="I113" s="19">
        <v>4384587</v>
      </c>
      <c r="J113" s="19"/>
      <c r="K113" s="19"/>
      <c r="L113" s="19"/>
      <c r="M113" s="19"/>
      <c r="N113" s="19">
        <f t="shared" si="1"/>
        <v>4384587</v>
      </c>
    </row>
    <row r="114" spans="2:14">
      <c r="B114" s="19" t="s">
        <v>120</v>
      </c>
      <c r="C114" s="19" t="s">
        <v>94</v>
      </c>
      <c r="D114" s="19" t="s">
        <v>60</v>
      </c>
      <c r="E114" s="20" t="s">
        <v>98</v>
      </c>
      <c r="F114" s="21" t="s">
        <v>56</v>
      </c>
      <c r="G114" s="21" t="s">
        <v>99</v>
      </c>
      <c r="H114" s="19">
        <v>8769174</v>
      </c>
      <c r="I114" s="19">
        <v>8769174</v>
      </c>
      <c r="J114" s="19"/>
      <c r="K114" s="19"/>
      <c r="L114" s="19"/>
      <c r="M114" s="19"/>
      <c r="N114" s="19">
        <f t="shared" si="1"/>
        <v>8769174</v>
      </c>
    </row>
    <row r="115" spans="2:14">
      <c r="B115" s="19" t="s">
        <v>120</v>
      </c>
      <c r="C115" s="19" t="s">
        <v>94</v>
      </c>
      <c r="D115" s="19" t="s">
        <v>61</v>
      </c>
      <c r="E115" s="20" t="s">
        <v>62</v>
      </c>
      <c r="F115" s="21" t="s">
        <v>63</v>
      </c>
      <c r="G115" s="21" t="s">
        <v>64</v>
      </c>
      <c r="H115" s="19">
        <v>6000000</v>
      </c>
      <c r="I115" s="19">
        <v>6000000</v>
      </c>
      <c r="J115" s="19"/>
      <c r="K115" s="19"/>
      <c r="L115" s="19"/>
      <c r="M115" s="19"/>
      <c r="N115" s="19">
        <f t="shared" si="1"/>
        <v>6000000</v>
      </c>
    </row>
    <row r="116" spans="2:14">
      <c r="B116" s="19" t="s">
        <v>120</v>
      </c>
      <c r="C116" s="19" t="s">
        <v>94</v>
      </c>
      <c r="D116" s="19" t="s">
        <v>65</v>
      </c>
      <c r="E116" s="20" t="s">
        <v>66</v>
      </c>
      <c r="F116" s="21" t="s">
        <v>52</v>
      </c>
      <c r="G116" s="21" t="s">
        <v>67</v>
      </c>
      <c r="H116" s="19">
        <v>1000</v>
      </c>
      <c r="I116" s="19">
        <v>1000</v>
      </c>
      <c r="J116" s="19"/>
      <c r="K116" s="19"/>
      <c r="L116" s="19"/>
      <c r="M116" s="19"/>
      <c r="N116" s="19">
        <f t="shared" si="1"/>
        <v>1000</v>
      </c>
    </row>
    <row r="117" spans="2:14">
      <c r="B117" s="19" t="s">
        <v>120</v>
      </c>
      <c r="C117" s="19" t="s">
        <v>94</v>
      </c>
      <c r="D117" s="19" t="s">
        <v>68</v>
      </c>
      <c r="E117" s="20" t="s">
        <v>69</v>
      </c>
      <c r="F117" s="21" t="s">
        <v>42</v>
      </c>
      <c r="G117" s="21" t="s">
        <v>70</v>
      </c>
      <c r="H117" s="19">
        <v>1000</v>
      </c>
      <c r="I117" s="19">
        <v>1000</v>
      </c>
      <c r="J117" s="19"/>
      <c r="K117" s="19"/>
      <c r="L117" s="19"/>
      <c r="M117" s="19"/>
      <c r="N117" s="19">
        <f t="shared" si="1"/>
        <v>1000</v>
      </c>
    </row>
    <row r="118" spans="2:14">
      <c r="B118" s="19" t="s">
        <v>120</v>
      </c>
      <c r="C118" s="19" t="s">
        <v>94</v>
      </c>
      <c r="D118" s="19" t="s">
        <v>71</v>
      </c>
      <c r="E118" s="20" t="s">
        <v>72</v>
      </c>
      <c r="F118" s="21" t="s">
        <v>73</v>
      </c>
      <c r="G118" s="21" t="s">
        <v>74</v>
      </c>
      <c r="H118" s="19">
        <v>1000</v>
      </c>
      <c r="I118" s="19">
        <v>1000</v>
      </c>
      <c r="J118" s="19"/>
      <c r="K118" s="19"/>
      <c r="L118" s="19"/>
      <c r="M118" s="19"/>
      <c r="N118" s="19">
        <f t="shared" si="1"/>
        <v>1000</v>
      </c>
    </row>
    <row r="119" spans="2:14">
      <c r="B119" s="19" t="s">
        <v>120</v>
      </c>
      <c r="C119" s="19" t="s">
        <v>94</v>
      </c>
      <c r="D119" s="19" t="s">
        <v>75</v>
      </c>
      <c r="E119" s="20" t="s">
        <v>76</v>
      </c>
      <c r="F119" s="21" t="s">
        <v>77</v>
      </c>
      <c r="G119" s="21" t="s">
        <v>78</v>
      </c>
      <c r="H119" s="19">
        <v>2000000</v>
      </c>
      <c r="I119" s="19">
        <v>2000000</v>
      </c>
      <c r="J119" s="19"/>
      <c r="K119" s="19"/>
      <c r="L119" s="19"/>
      <c r="M119" s="19"/>
      <c r="N119" s="19">
        <f t="shared" si="1"/>
        <v>2000000</v>
      </c>
    </row>
    <row r="120" spans="2:14">
      <c r="B120" s="19" t="s">
        <v>120</v>
      </c>
      <c r="C120" s="19" t="s">
        <v>94</v>
      </c>
      <c r="D120" s="19" t="s">
        <v>79</v>
      </c>
      <c r="E120" s="20" t="s">
        <v>80</v>
      </c>
      <c r="F120" s="21" t="s">
        <v>81</v>
      </c>
      <c r="G120" s="21" t="s">
        <v>82</v>
      </c>
      <c r="H120" s="19">
        <v>1000</v>
      </c>
      <c r="I120" s="19">
        <v>1000</v>
      </c>
      <c r="J120" s="19"/>
      <c r="K120" s="19"/>
      <c r="L120" s="19"/>
      <c r="M120" s="19"/>
      <c r="N120" s="19">
        <f t="shared" si="1"/>
        <v>1000</v>
      </c>
    </row>
    <row r="121" spans="2:14">
      <c r="B121" s="19" t="s">
        <v>120</v>
      </c>
      <c r="C121" s="19" t="s">
        <v>94</v>
      </c>
      <c r="D121" s="19" t="s">
        <v>83</v>
      </c>
      <c r="E121" s="20" t="s">
        <v>84</v>
      </c>
      <c r="F121" s="21" t="s">
        <v>85</v>
      </c>
      <c r="G121" s="21" t="s">
        <v>86</v>
      </c>
      <c r="H121" s="19">
        <v>1000</v>
      </c>
      <c r="I121" s="19">
        <v>1000</v>
      </c>
      <c r="J121" s="19"/>
      <c r="K121" s="19"/>
      <c r="L121" s="19"/>
      <c r="M121" s="19"/>
      <c r="N121" s="19">
        <f t="shared" si="1"/>
        <v>1000</v>
      </c>
    </row>
    <row r="122" spans="2:14">
      <c r="B122" s="19" t="s">
        <v>120</v>
      </c>
      <c r="C122" s="19" t="s">
        <v>94</v>
      </c>
      <c r="D122" s="19" t="s">
        <v>87</v>
      </c>
      <c r="E122" s="20" t="s">
        <v>88</v>
      </c>
      <c r="F122" s="21" t="s">
        <v>89</v>
      </c>
      <c r="G122" s="21" t="s">
        <v>90</v>
      </c>
      <c r="H122" s="19">
        <v>1000</v>
      </c>
      <c r="I122" s="19">
        <v>1000</v>
      </c>
      <c r="J122" s="19"/>
      <c r="K122" s="19"/>
      <c r="L122" s="19"/>
      <c r="M122" s="19"/>
      <c r="N122" s="19">
        <f t="shared" si="1"/>
        <v>1000</v>
      </c>
    </row>
    <row r="123" spans="2:14">
      <c r="B123" s="19" t="s">
        <v>120</v>
      </c>
      <c r="C123" s="19" t="s">
        <v>94</v>
      </c>
      <c r="D123" s="19" t="s">
        <v>91</v>
      </c>
      <c r="E123" s="20" t="s">
        <v>92</v>
      </c>
      <c r="F123" s="21" t="s">
        <v>42</v>
      </c>
      <c r="G123" s="21" t="s">
        <v>93</v>
      </c>
      <c r="H123" s="19">
        <v>1000</v>
      </c>
      <c r="I123" s="19">
        <v>1000</v>
      </c>
      <c r="J123" s="19"/>
      <c r="K123" s="19"/>
      <c r="L123" s="19"/>
      <c r="M123" s="19"/>
      <c r="N123" s="19">
        <f t="shared" si="1"/>
        <v>1000</v>
      </c>
    </row>
    <row r="124" spans="2:14">
      <c r="B124" s="32" t="s">
        <v>120</v>
      </c>
      <c r="C124" s="32" t="s">
        <v>100</v>
      </c>
      <c r="D124" s="32"/>
      <c r="E124" s="33"/>
      <c r="F124" s="34"/>
      <c r="G124" s="34"/>
      <c r="H124" s="32">
        <v>133904629</v>
      </c>
      <c r="I124" s="32">
        <f>SUM(I125:I147)</f>
        <v>133904629</v>
      </c>
      <c r="J124" s="32">
        <f>SUM(J125:J147)</f>
        <v>0</v>
      </c>
      <c r="K124" s="32">
        <f>SUM(K125:K147)</f>
        <v>0</v>
      </c>
      <c r="L124" s="32">
        <f>SUM(L125:L147)</f>
        <v>0</v>
      </c>
      <c r="M124" s="32">
        <f>SUM(M125:M147)</f>
        <v>0</v>
      </c>
      <c r="N124" s="32">
        <f t="shared" si="1"/>
        <v>133904629</v>
      </c>
    </row>
    <row r="125" spans="2:14">
      <c r="B125" s="19" t="s">
        <v>120</v>
      </c>
      <c r="C125" s="19" t="s">
        <v>100</v>
      </c>
      <c r="D125" s="19" t="s">
        <v>49</v>
      </c>
      <c r="E125" s="20" t="s">
        <v>95</v>
      </c>
      <c r="F125" s="21" t="s">
        <v>42</v>
      </c>
      <c r="G125" s="21" t="s">
        <v>96</v>
      </c>
      <c r="H125" s="19">
        <v>1000</v>
      </c>
      <c r="I125" s="19">
        <v>1000</v>
      </c>
      <c r="J125" s="19"/>
      <c r="K125" s="19"/>
      <c r="L125" s="19"/>
      <c r="M125" s="19"/>
      <c r="N125" s="19">
        <f t="shared" si="1"/>
        <v>1000</v>
      </c>
    </row>
    <row r="126" spans="2:14">
      <c r="B126" s="19" t="s">
        <v>120</v>
      </c>
      <c r="C126" s="19" t="s">
        <v>100</v>
      </c>
      <c r="D126" s="19" t="s">
        <v>101</v>
      </c>
      <c r="E126" s="20" t="s">
        <v>95</v>
      </c>
      <c r="F126" s="21" t="s">
        <v>42</v>
      </c>
      <c r="G126" s="21" t="s">
        <v>96</v>
      </c>
      <c r="H126" s="19">
        <v>1712640</v>
      </c>
      <c r="I126" s="19">
        <v>1712640</v>
      </c>
      <c r="J126" s="19"/>
      <c r="K126" s="19"/>
      <c r="L126" s="19"/>
      <c r="M126" s="19"/>
      <c r="N126" s="19">
        <f t="shared" si="1"/>
        <v>1712640</v>
      </c>
    </row>
    <row r="127" spans="2:14">
      <c r="B127" s="19" t="s">
        <v>120</v>
      </c>
      <c r="C127" s="19" t="s">
        <v>100</v>
      </c>
      <c r="D127" s="19" t="s">
        <v>102</v>
      </c>
      <c r="E127" s="20" t="s">
        <v>95</v>
      </c>
      <c r="F127" s="21" t="s">
        <v>42</v>
      </c>
      <c r="G127" s="21" t="s">
        <v>96</v>
      </c>
      <c r="H127" s="19">
        <v>28427121</v>
      </c>
      <c r="I127" s="19">
        <v>28427121</v>
      </c>
      <c r="J127" s="19"/>
      <c r="K127" s="19"/>
      <c r="L127" s="19"/>
      <c r="M127" s="19"/>
      <c r="N127" s="19">
        <f t="shared" si="1"/>
        <v>28427121</v>
      </c>
    </row>
    <row r="128" spans="2:14">
      <c r="B128" s="19" t="s">
        <v>120</v>
      </c>
      <c r="C128" s="19" t="s">
        <v>100</v>
      </c>
      <c r="D128" s="19" t="s">
        <v>103</v>
      </c>
      <c r="E128" s="20" t="s">
        <v>95</v>
      </c>
      <c r="F128" s="21" t="s">
        <v>42</v>
      </c>
      <c r="G128" s="21" t="s">
        <v>96</v>
      </c>
      <c r="H128" s="19">
        <v>20072947</v>
      </c>
      <c r="I128" s="19">
        <v>20072947</v>
      </c>
      <c r="J128" s="19"/>
      <c r="K128" s="19"/>
      <c r="L128" s="19"/>
      <c r="M128" s="19"/>
      <c r="N128" s="19">
        <f t="shared" si="1"/>
        <v>20072947</v>
      </c>
    </row>
    <row r="129" spans="2:14">
      <c r="B129" s="19" t="s">
        <v>120</v>
      </c>
      <c r="C129" s="19" t="s">
        <v>100</v>
      </c>
      <c r="D129" s="19" t="s">
        <v>104</v>
      </c>
      <c r="E129" s="20" t="s">
        <v>95</v>
      </c>
      <c r="F129" s="21" t="s">
        <v>42</v>
      </c>
      <c r="G129" s="21" t="s">
        <v>96</v>
      </c>
      <c r="H129" s="19">
        <v>3735443</v>
      </c>
      <c r="I129" s="19">
        <v>3735443</v>
      </c>
      <c r="J129" s="19"/>
      <c r="K129" s="19"/>
      <c r="L129" s="19"/>
      <c r="M129" s="19"/>
      <c r="N129" s="19">
        <f t="shared" si="1"/>
        <v>3735443</v>
      </c>
    </row>
    <row r="130" spans="2:14">
      <c r="B130" s="19" t="s">
        <v>120</v>
      </c>
      <c r="C130" s="19" t="s">
        <v>100</v>
      </c>
      <c r="D130" s="19" t="s">
        <v>105</v>
      </c>
      <c r="E130" s="20" t="s">
        <v>95</v>
      </c>
      <c r="F130" s="21" t="s">
        <v>42</v>
      </c>
      <c r="G130" s="21" t="s">
        <v>96</v>
      </c>
      <c r="H130" s="19">
        <v>8138410</v>
      </c>
      <c r="I130" s="19">
        <v>8138410</v>
      </c>
      <c r="J130" s="19"/>
      <c r="K130" s="19"/>
      <c r="L130" s="19"/>
      <c r="M130" s="19"/>
      <c r="N130" s="19">
        <f t="shared" si="1"/>
        <v>8138410</v>
      </c>
    </row>
    <row r="131" spans="2:14">
      <c r="B131" s="19" t="s">
        <v>120</v>
      </c>
      <c r="C131" s="19" t="s">
        <v>100</v>
      </c>
      <c r="D131" s="19" t="s">
        <v>106</v>
      </c>
      <c r="E131" s="20" t="s">
        <v>95</v>
      </c>
      <c r="F131" s="21" t="s">
        <v>42</v>
      </c>
      <c r="G131" s="21" t="s">
        <v>96</v>
      </c>
      <c r="H131" s="19">
        <v>5340202</v>
      </c>
      <c r="I131" s="19">
        <v>5340202</v>
      </c>
      <c r="J131" s="19"/>
      <c r="K131" s="19"/>
      <c r="L131" s="19"/>
      <c r="M131" s="19"/>
      <c r="N131" s="19">
        <f t="shared" si="1"/>
        <v>5340202</v>
      </c>
    </row>
    <row r="132" spans="2:14">
      <c r="B132" s="19" t="s">
        <v>120</v>
      </c>
      <c r="C132" s="19" t="s">
        <v>100</v>
      </c>
      <c r="D132" s="19" t="s">
        <v>50</v>
      </c>
      <c r="E132" s="20" t="s">
        <v>51</v>
      </c>
      <c r="F132" s="21" t="s">
        <v>52</v>
      </c>
      <c r="G132" s="21" t="s">
        <v>53</v>
      </c>
      <c r="H132" s="19">
        <v>2150000</v>
      </c>
      <c r="I132" s="19">
        <v>2150000</v>
      </c>
      <c r="J132" s="19"/>
      <c r="K132" s="19"/>
      <c r="L132" s="19"/>
      <c r="M132" s="19"/>
      <c r="N132" s="19">
        <f t="shared" si="1"/>
        <v>2150000</v>
      </c>
    </row>
    <row r="133" spans="2:14">
      <c r="B133" s="19" t="s">
        <v>120</v>
      </c>
      <c r="C133" s="19" t="s">
        <v>100</v>
      </c>
      <c r="D133" s="19" t="s">
        <v>107</v>
      </c>
      <c r="E133" s="20" t="s">
        <v>108</v>
      </c>
      <c r="F133" s="21" t="s">
        <v>56</v>
      </c>
      <c r="G133" s="21" t="s">
        <v>109</v>
      </c>
      <c r="H133" s="19">
        <v>12734501</v>
      </c>
      <c r="I133" s="19">
        <v>12734501</v>
      </c>
      <c r="J133" s="19"/>
      <c r="K133" s="19"/>
      <c r="L133" s="19"/>
      <c r="M133" s="19"/>
      <c r="N133" s="19">
        <f t="shared" si="1"/>
        <v>12734501</v>
      </c>
    </row>
    <row r="134" spans="2:14">
      <c r="B134" s="19" t="s">
        <v>120</v>
      </c>
      <c r="C134" s="19" t="s">
        <v>100</v>
      </c>
      <c r="D134" s="19" t="s">
        <v>110</v>
      </c>
      <c r="E134" s="20" t="s">
        <v>108</v>
      </c>
      <c r="F134" s="21" t="s">
        <v>56</v>
      </c>
      <c r="G134" s="21" t="s">
        <v>109</v>
      </c>
      <c r="H134" s="19">
        <v>20981046</v>
      </c>
      <c r="I134" s="19">
        <v>20981046</v>
      </c>
      <c r="J134" s="19"/>
      <c r="K134" s="19"/>
      <c r="L134" s="19"/>
      <c r="M134" s="19"/>
      <c r="N134" s="19">
        <f t="shared" si="1"/>
        <v>20981046</v>
      </c>
    </row>
    <row r="135" spans="2:14">
      <c r="B135" s="19" t="s">
        <v>120</v>
      </c>
      <c r="C135" s="19" t="s">
        <v>100</v>
      </c>
      <c r="D135" s="19" t="s">
        <v>111</v>
      </c>
      <c r="E135" s="20" t="s">
        <v>108</v>
      </c>
      <c r="F135" s="21" t="s">
        <v>56</v>
      </c>
      <c r="G135" s="21" t="s">
        <v>109</v>
      </c>
      <c r="H135" s="19">
        <v>8864154</v>
      </c>
      <c r="I135" s="19">
        <v>8864154</v>
      </c>
      <c r="J135" s="19"/>
      <c r="K135" s="19"/>
      <c r="L135" s="19"/>
      <c r="M135" s="19"/>
      <c r="N135" s="19">
        <f t="shared" si="1"/>
        <v>8864154</v>
      </c>
    </row>
    <row r="136" spans="2:14">
      <c r="B136" s="19" t="s">
        <v>120</v>
      </c>
      <c r="C136" s="19" t="s">
        <v>100</v>
      </c>
      <c r="D136" s="19" t="s">
        <v>112</v>
      </c>
      <c r="E136" s="20" t="s">
        <v>108</v>
      </c>
      <c r="F136" s="21" t="s">
        <v>56</v>
      </c>
      <c r="G136" s="21" t="s">
        <v>109</v>
      </c>
      <c r="H136" s="19">
        <v>2411615</v>
      </c>
      <c r="I136" s="19">
        <v>2411615</v>
      </c>
      <c r="J136" s="19"/>
      <c r="K136" s="19"/>
      <c r="L136" s="19"/>
      <c r="M136" s="19"/>
      <c r="N136" s="19">
        <f t="shared" si="1"/>
        <v>2411615</v>
      </c>
    </row>
    <row r="137" spans="2:14">
      <c r="B137" s="19" t="s">
        <v>120</v>
      </c>
      <c r="C137" s="19" t="s">
        <v>100</v>
      </c>
      <c r="D137" s="19" t="s">
        <v>113</v>
      </c>
      <c r="E137" s="20" t="s">
        <v>108</v>
      </c>
      <c r="F137" s="21" t="s">
        <v>56</v>
      </c>
      <c r="G137" s="21" t="s">
        <v>109</v>
      </c>
      <c r="H137" s="19">
        <v>8681812</v>
      </c>
      <c r="I137" s="19">
        <v>8681812</v>
      </c>
      <c r="J137" s="19"/>
      <c r="K137" s="19"/>
      <c r="L137" s="19"/>
      <c r="M137" s="19"/>
      <c r="N137" s="19">
        <f t="shared" si="1"/>
        <v>8681812</v>
      </c>
    </row>
    <row r="138" spans="2:14">
      <c r="B138" s="19" t="s">
        <v>120</v>
      </c>
      <c r="C138" s="19" t="s">
        <v>100</v>
      </c>
      <c r="D138" s="19" t="s">
        <v>114</v>
      </c>
      <c r="E138" s="20" t="s">
        <v>108</v>
      </c>
      <c r="F138" s="21" t="s">
        <v>56</v>
      </c>
      <c r="G138" s="21" t="s">
        <v>109</v>
      </c>
      <c r="H138" s="19">
        <v>5146738</v>
      </c>
      <c r="I138" s="19">
        <v>5146738</v>
      </c>
      <c r="J138" s="19"/>
      <c r="K138" s="19"/>
      <c r="L138" s="19"/>
      <c r="M138" s="19"/>
      <c r="N138" s="19">
        <f t="shared" si="1"/>
        <v>5146738</v>
      </c>
    </row>
    <row r="139" spans="2:14">
      <c r="B139" s="19" t="s">
        <v>120</v>
      </c>
      <c r="C139" s="19" t="s">
        <v>100</v>
      </c>
      <c r="D139" s="19" t="s">
        <v>115</v>
      </c>
      <c r="E139" s="20" t="s">
        <v>69</v>
      </c>
      <c r="F139" s="21" t="s">
        <v>42</v>
      </c>
      <c r="G139" s="21" t="s">
        <v>70</v>
      </c>
      <c r="H139" s="19">
        <v>1000</v>
      </c>
      <c r="I139" s="19">
        <v>1000</v>
      </c>
      <c r="J139" s="19"/>
      <c r="K139" s="19"/>
      <c r="L139" s="19"/>
      <c r="M139" s="19"/>
      <c r="N139" s="19">
        <f t="shared" si="1"/>
        <v>1000</v>
      </c>
    </row>
    <row r="140" spans="2:14">
      <c r="B140" s="19" t="s">
        <v>120</v>
      </c>
      <c r="C140" s="19" t="s">
        <v>100</v>
      </c>
      <c r="D140" s="19" t="s">
        <v>61</v>
      </c>
      <c r="E140" s="20" t="s">
        <v>62</v>
      </c>
      <c r="F140" s="21" t="s">
        <v>63</v>
      </c>
      <c r="G140" s="21" t="s">
        <v>64</v>
      </c>
      <c r="H140" s="19">
        <v>1500000</v>
      </c>
      <c r="I140" s="19">
        <v>1500000</v>
      </c>
      <c r="J140" s="19"/>
      <c r="K140" s="19"/>
      <c r="L140" s="19"/>
      <c r="M140" s="19"/>
      <c r="N140" s="19">
        <f t="shared" ref="N140:N147" si="2">+I140+J140+K140+L140+M140</f>
        <v>1500000</v>
      </c>
    </row>
    <row r="141" spans="2:14">
      <c r="B141" s="19" t="s">
        <v>120</v>
      </c>
      <c r="C141" s="19" t="s">
        <v>100</v>
      </c>
      <c r="D141" s="19" t="s">
        <v>65</v>
      </c>
      <c r="E141" s="20" t="s">
        <v>66</v>
      </c>
      <c r="F141" s="21" t="s">
        <v>52</v>
      </c>
      <c r="G141" s="21" t="s">
        <v>67</v>
      </c>
      <c r="H141" s="19">
        <v>1000</v>
      </c>
      <c r="I141" s="19">
        <v>1000</v>
      </c>
      <c r="J141" s="19"/>
      <c r="K141" s="19"/>
      <c r="L141" s="19"/>
      <c r="M141" s="19"/>
      <c r="N141" s="19">
        <f t="shared" si="2"/>
        <v>1000</v>
      </c>
    </row>
    <row r="142" spans="2:14">
      <c r="B142" s="19" t="s">
        <v>120</v>
      </c>
      <c r="C142" s="19" t="s">
        <v>100</v>
      </c>
      <c r="D142" s="19" t="s">
        <v>68</v>
      </c>
      <c r="E142" s="20" t="s">
        <v>69</v>
      </c>
      <c r="F142" s="21" t="s">
        <v>42</v>
      </c>
      <c r="G142" s="21" t="s">
        <v>70</v>
      </c>
      <c r="H142" s="19">
        <v>1000</v>
      </c>
      <c r="I142" s="19">
        <v>1000</v>
      </c>
      <c r="J142" s="19"/>
      <c r="K142" s="19"/>
      <c r="L142" s="19"/>
      <c r="M142" s="19"/>
      <c r="N142" s="19">
        <f t="shared" si="2"/>
        <v>1000</v>
      </c>
    </row>
    <row r="143" spans="2:14">
      <c r="B143" s="19" t="s">
        <v>120</v>
      </c>
      <c r="C143" s="19" t="s">
        <v>100</v>
      </c>
      <c r="D143" s="19" t="s">
        <v>71</v>
      </c>
      <c r="E143" s="20" t="s">
        <v>72</v>
      </c>
      <c r="F143" s="21" t="s">
        <v>73</v>
      </c>
      <c r="G143" s="21" t="s">
        <v>74</v>
      </c>
      <c r="H143" s="19">
        <v>1000</v>
      </c>
      <c r="I143" s="19">
        <v>1000</v>
      </c>
      <c r="J143" s="19"/>
      <c r="K143" s="19"/>
      <c r="L143" s="19"/>
      <c r="M143" s="19"/>
      <c r="N143" s="19">
        <f t="shared" si="2"/>
        <v>1000</v>
      </c>
    </row>
    <row r="144" spans="2:14">
      <c r="B144" s="19" t="s">
        <v>120</v>
      </c>
      <c r="C144" s="19" t="s">
        <v>100</v>
      </c>
      <c r="D144" s="19" t="s">
        <v>75</v>
      </c>
      <c r="E144" s="20" t="s">
        <v>76</v>
      </c>
      <c r="F144" s="21" t="s">
        <v>77</v>
      </c>
      <c r="G144" s="21" t="s">
        <v>78</v>
      </c>
      <c r="H144" s="19">
        <v>4000000</v>
      </c>
      <c r="I144" s="19">
        <v>4000000</v>
      </c>
      <c r="J144" s="19"/>
      <c r="K144" s="19"/>
      <c r="L144" s="19"/>
      <c r="M144" s="19"/>
      <c r="N144" s="19">
        <f t="shared" si="2"/>
        <v>4000000</v>
      </c>
    </row>
    <row r="145" spans="2:14">
      <c r="B145" s="19" t="s">
        <v>120</v>
      </c>
      <c r="C145" s="19" t="s">
        <v>100</v>
      </c>
      <c r="D145" s="19" t="s">
        <v>87</v>
      </c>
      <c r="E145" s="20" t="s">
        <v>88</v>
      </c>
      <c r="F145" s="21" t="s">
        <v>89</v>
      </c>
      <c r="G145" s="21" t="s">
        <v>90</v>
      </c>
      <c r="H145" s="19">
        <v>1000</v>
      </c>
      <c r="I145" s="19">
        <v>1000</v>
      </c>
      <c r="J145" s="19"/>
      <c r="K145" s="19"/>
      <c r="L145" s="19"/>
      <c r="M145" s="19"/>
      <c r="N145" s="19">
        <f t="shared" si="2"/>
        <v>1000</v>
      </c>
    </row>
    <row r="146" spans="2:14">
      <c r="B146" s="19" t="s">
        <v>120</v>
      </c>
      <c r="C146" s="19" t="s">
        <v>100</v>
      </c>
      <c r="D146" s="19" t="s">
        <v>91</v>
      </c>
      <c r="E146" s="20" t="s">
        <v>92</v>
      </c>
      <c r="F146" s="21" t="s">
        <v>42</v>
      </c>
      <c r="G146" s="21" t="s">
        <v>93</v>
      </c>
      <c r="H146" s="19">
        <v>1000</v>
      </c>
      <c r="I146" s="19">
        <v>1000</v>
      </c>
      <c r="J146" s="19"/>
      <c r="K146" s="19"/>
      <c r="L146" s="19"/>
      <c r="M146" s="19"/>
      <c r="N146" s="19">
        <f t="shared" si="2"/>
        <v>1000</v>
      </c>
    </row>
    <row r="147" spans="2:14">
      <c r="B147" s="19" t="s">
        <v>120</v>
      </c>
      <c r="C147" s="19" t="s">
        <v>100</v>
      </c>
      <c r="D147" s="19" t="s">
        <v>116</v>
      </c>
      <c r="E147" s="20" t="s">
        <v>117</v>
      </c>
      <c r="F147" s="21" t="s">
        <v>118</v>
      </c>
      <c r="G147" s="21" t="s">
        <v>119</v>
      </c>
      <c r="H147" s="19">
        <v>1000</v>
      </c>
      <c r="I147" s="19">
        <v>1000</v>
      </c>
      <c r="J147" s="19"/>
      <c r="K147" s="19"/>
      <c r="L147" s="19"/>
      <c r="M147" s="19"/>
      <c r="N147" s="19">
        <f t="shared" si="2"/>
        <v>1000</v>
      </c>
    </row>
    <row r="148" spans="2:14">
      <c r="B148" s="38"/>
      <c r="C148" s="38"/>
      <c r="D148" s="38"/>
      <c r="E148" s="8"/>
      <c r="F148" s="8"/>
      <c r="G148" s="8"/>
      <c r="H148" s="38"/>
      <c r="I148" s="38"/>
      <c r="J148" s="38"/>
      <c r="K148" s="38"/>
      <c r="L148" s="38"/>
      <c r="M148" s="38"/>
      <c r="N148" s="38"/>
    </row>
    <row r="149" spans="2:14">
      <c r="B149" s="38"/>
      <c r="C149" s="38"/>
      <c r="D149" s="38"/>
      <c r="E149" s="39"/>
      <c r="F149" s="8"/>
      <c r="G149" s="8"/>
      <c r="H149" s="38"/>
      <c r="I149" s="38"/>
      <c r="J149" s="38"/>
      <c r="K149" s="38"/>
      <c r="L149" s="38"/>
      <c r="M149" s="38"/>
      <c r="N149" s="38"/>
    </row>
    <row r="150" spans="2:14">
      <c r="C150" s="38"/>
      <c r="D150" s="38"/>
      <c r="E150" s="39"/>
      <c r="F150" s="8"/>
      <c r="G150" s="8"/>
      <c r="H150" s="38"/>
      <c r="I150" s="38"/>
      <c r="J150" s="38"/>
      <c r="K150" s="38"/>
      <c r="L150" s="38"/>
      <c r="M150" s="38"/>
      <c r="N150" s="38"/>
    </row>
    <row r="151" spans="2:14">
      <c r="B151" s="38"/>
      <c r="C151" s="38"/>
      <c r="D151" s="38"/>
      <c r="E151" s="39"/>
      <c r="F151" s="8"/>
      <c r="G151" s="8"/>
      <c r="H151" s="40"/>
      <c r="I151" s="38"/>
      <c r="J151" s="38"/>
      <c r="K151" s="38"/>
      <c r="L151" s="38"/>
      <c r="M151" s="38"/>
      <c r="N151" s="38"/>
    </row>
    <row r="152" spans="2:14" ht="14.4">
      <c r="B152" s="41" t="str">
        <f>+B11</f>
        <v>TOTAL PRESUPUESTO DEL PERIODO</v>
      </c>
      <c r="C152" s="42"/>
      <c r="D152" s="42" t="e">
        <f>+D153+D157</f>
        <v>#VALUE!</v>
      </c>
      <c r="E152" s="42" t="e">
        <f>+E153+E157</f>
        <v>#VALUE!</v>
      </c>
      <c r="F152" s="42" t="e">
        <f>+F153+F157</f>
        <v>#VALUE!</v>
      </c>
      <c r="G152" s="42"/>
      <c r="H152" s="42">
        <f t="shared" ref="H152:N152" si="3">+H153+H157</f>
        <v>4414191657</v>
      </c>
      <c r="I152" s="42">
        <f t="shared" si="3"/>
        <v>4414191657</v>
      </c>
      <c r="J152" s="42">
        <f t="shared" si="3"/>
        <v>0</v>
      </c>
      <c r="K152" s="42">
        <f t="shared" si="3"/>
        <v>0</v>
      </c>
      <c r="L152" s="42">
        <f t="shared" si="3"/>
        <v>0</v>
      </c>
      <c r="M152" s="42">
        <f t="shared" si="3"/>
        <v>0</v>
      </c>
      <c r="N152" s="42">
        <f t="shared" si="3"/>
        <v>4414191657</v>
      </c>
    </row>
    <row r="153" spans="2:14" ht="13.8">
      <c r="B153" s="42" t="str">
        <f>+B12</f>
        <v>1 - ADMINISTRACION CENTRAL</v>
      </c>
      <c r="C153" s="42"/>
      <c r="D153" s="42" t="e">
        <f>+D154+D155+D156</f>
        <v>#VALUE!</v>
      </c>
      <c r="E153" s="42">
        <f>+E154+E155+E156</f>
        <v>0</v>
      </c>
      <c r="F153" s="42">
        <f>+F154+F155+F156</f>
        <v>0</v>
      </c>
      <c r="G153" s="42"/>
      <c r="H153" s="42">
        <f t="shared" ref="H153:N153" si="4">+H154+H155+H156</f>
        <v>3844081899</v>
      </c>
      <c r="I153" s="42">
        <f t="shared" si="4"/>
        <v>3844081899</v>
      </c>
      <c r="J153" s="42">
        <f t="shared" si="4"/>
        <v>0</v>
      </c>
      <c r="K153" s="42">
        <f t="shared" si="4"/>
        <v>0</v>
      </c>
      <c r="L153" s="42">
        <f t="shared" si="4"/>
        <v>0</v>
      </c>
      <c r="M153" s="42">
        <f t="shared" si="4"/>
        <v>0</v>
      </c>
      <c r="N153" s="42">
        <f t="shared" si="4"/>
        <v>3844081899</v>
      </c>
    </row>
    <row r="154" spans="2:14">
      <c r="B154" s="43" t="str">
        <f>+B13</f>
        <v>1 - ADMINISTRACION CENTRAL</v>
      </c>
      <c r="C154" s="43" t="str">
        <f>+C13</f>
        <v>1-ACUEDUCTO</v>
      </c>
      <c r="D154" s="43" t="str">
        <f>+D13</f>
        <v>Area</v>
      </c>
      <c r="E154" s="43">
        <f>+E13</f>
        <v>0</v>
      </c>
      <c r="F154" s="43">
        <f>+F13</f>
        <v>0</v>
      </c>
      <c r="G154" s="44" t="s">
        <v>38</v>
      </c>
      <c r="H154" s="43">
        <f t="shared" ref="H154:N154" si="5">+H13</f>
        <v>1339318334</v>
      </c>
      <c r="I154" s="43">
        <f t="shared" si="5"/>
        <v>1339318334</v>
      </c>
      <c r="J154" s="43">
        <f t="shared" si="5"/>
        <v>0</v>
      </c>
      <c r="K154" s="43">
        <f t="shared" si="5"/>
        <v>0</v>
      </c>
      <c r="L154" s="43">
        <f t="shared" si="5"/>
        <v>0</v>
      </c>
      <c r="M154" s="43">
        <f t="shared" si="5"/>
        <v>0</v>
      </c>
      <c r="N154" s="43">
        <f t="shared" si="5"/>
        <v>1339318334</v>
      </c>
    </row>
    <row r="155" spans="2:14">
      <c r="B155" s="45" t="str">
        <f>+B35</f>
        <v>1 - ADMINISTRACION CENTRAL</v>
      </c>
      <c r="C155" s="45" t="str">
        <f>+C35</f>
        <v>2-ALCANTARILLADO</v>
      </c>
      <c r="D155" s="45" t="str">
        <f>+D35</f>
        <v>Area</v>
      </c>
      <c r="E155" s="45">
        <f>+E35</f>
        <v>0</v>
      </c>
      <c r="F155" s="45">
        <f>+F35</f>
        <v>0</v>
      </c>
      <c r="G155" s="46" t="s">
        <v>94</v>
      </c>
      <c r="H155" s="45">
        <f t="shared" ref="H155:N155" si="6">+H35</f>
        <v>765648056</v>
      </c>
      <c r="I155" s="45">
        <f t="shared" si="6"/>
        <v>765648056</v>
      </c>
      <c r="J155" s="45">
        <f t="shared" si="6"/>
        <v>0</v>
      </c>
      <c r="K155" s="45">
        <f t="shared" si="6"/>
        <v>0</v>
      </c>
      <c r="L155" s="45">
        <f t="shared" si="6"/>
        <v>0</v>
      </c>
      <c r="M155" s="45">
        <f t="shared" si="6"/>
        <v>0</v>
      </c>
      <c r="N155" s="45">
        <f t="shared" si="6"/>
        <v>765648056</v>
      </c>
    </row>
    <row r="156" spans="2:14">
      <c r="B156" s="47" t="str">
        <f>+B56</f>
        <v>1 - ADMINISTRACION CENTRAL</v>
      </c>
      <c r="C156" s="47" t="str">
        <f>+C56</f>
        <v>3-ASEO</v>
      </c>
      <c r="D156" s="47" t="str">
        <f>+D56</f>
        <v>Area</v>
      </c>
      <c r="E156" s="47">
        <f>+E56</f>
        <v>0</v>
      </c>
      <c r="F156" s="47">
        <f>+F56</f>
        <v>0</v>
      </c>
      <c r="G156" s="48"/>
      <c r="H156" s="47">
        <f t="shared" ref="H156:N156" si="7">+H56</f>
        <v>1739115509</v>
      </c>
      <c r="I156" s="47">
        <f t="shared" si="7"/>
        <v>1739115509</v>
      </c>
      <c r="J156" s="47">
        <f t="shared" si="7"/>
        <v>0</v>
      </c>
      <c r="K156" s="47">
        <f t="shared" si="7"/>
        <v>0</v>
      </c>
      <c r="L156" s="47">
        <f t="shared" si="7"/>
        <v>0</v>
      </c>
      <c r="M156" s="47">
        <f t="shared" si="7"/>
        <v>0</v>
      </c>
      <c r="N156" s="47">
        <f t="shared" si="7"/>
        <v>1739115509</v>
      </c>
    </row>
    <row r="157" spans="2:14" ht="13.8">
      <c r="B157" s="42" t="str">
        <f>+B80</f>
        <v>2 - EMPRESA DE SERVICIOS PUBLICOS - PAICOL</v>
      </c>
      <c r="C157" s="49"/>
      <c r="D157" s="49" t="e">
        <f>+D158+D159+D160</f>
        <v>#VALUE!</v>
      </c>
      <c r="E157" s="49" t="e">
        <f>+E158+E159+E160</f>
        <v>#VALUE!</v>
      </c>
      <c r="F157" s="49" t="e">
        <f>+F158+F159+F160</f>
        <v>#VALUE!</v>
      </c>
      <c r="G157" s="49"/>
      <c r="H157" s="49">
        <f t="shared" ref="H157:N157" si="8">+H158+H159+H160</f>
        <v>570109758</v>
      </c>
      <c r="I157" s="49">
        <f t="shared" si="8"/>
        <v>570109758</v>
      </c>
      <c r="J157" s="49">
        <f t="shared" si="8"/>
        <v>0</v>
      </c>
      <c r="K157" s="49">
        <f t="shared" si="8"/>
        <v>0</v>
      </c>
      <c r="L157" s="49">
        <f t="shared" si="8"/>
        <v>0</v>
      </c>
      <c r="M157" s="49">
        <f t="shared" si="8"/>
        <v>0</v>
      </c>
      <c r="N157" s="49">
        <f t="shared" si="8"/>
        <v>570109758</v>
      </c>
    </row>
    <row r="158" spans="2:14">
      <c r="B158" s="43" t="str">
        <f>+B81</f>
        <v>2 - EMPRESA DE SERVICIOS PUBLICOS - PAICOL</v>
      </c>
      <c r="C158" s="43" t="str">
        <f>+C81</f>
        <v>1-ACUEDUCTO</v>
      </c>
      <c r="D158" s="43" t="str">
        <f>+D81</f>
        <v>Area</v>
      </c>
      <c r="E158" s="43" t="str">
        <f>+E81</f>
        <v>B</v>
      </c>
      <c r="F158" s="43" t="str">
        <f>+F81</f>
        <v>C</v>
      </c>
      <c r="G158" s="44" t="s">
        <v>38</v>
      </c>
      <c r="H158" s="43">
        <f t="shared" ref="H158:N158" si="9">+H81</f>
        <v>294246676</v>
      </c>
      <c r="I158" s="43">
        <f t="shared" si="9"/>
        <v>294246676</v>
      </c>
      <c r="J158" s="43">
        <f t="shared" si="9"/>
        <v>0</v>
      </c>
      <c r="K158" s="43">
        <f t="shared" si="9"/>
        <v>0</v>
      </c>
      <c r="L158" s="43">
        <f t="shared" si="9"/>
        <v>0</v>
      </c>
      <c r="M158" s="43">
        <f t="shared" si="9"/>
        <v>0</v>
      </c>
      <c r="N158" s="43">
        <f t="shared" si="9"/>
        <v>294246676</v>
      </c>
    </row>
    <row r="159" spans="2:14">
      <c r="B159" s="45" t="str">
        <f>+B103</f>
        <v>2 - EMPRESA DE SERVICIOS PUBLICOS - PAICOL</v>
      </c>
      <c r="C159" s="45" t="str">
        <f>+C103</f>
        <v>2-ALCANTARILLADO</v>
      </c>
      <c r="D159" s="45" t="str">
        <f>+D103</f>
        <v>Area</v>
      </c>
      <c r="E159" s="45">
        <f>+E103</f>
        <v>0</v>
      </c>
      <c r="F159" s="45">
        <f>+F103</f>
        <v>0</v>
      </c>
      <c r="G159" s="46" t="s">
        <v>94</v>
      </c>
      <c r="H159" s="45">
        <f t="shared" ref="H159:N159" si="10">+H103</f>
        <v>141958453</v>
      </c>
      <c r="I159" s="45">
        <f t="shared" si="10"/>
        <v>141958453</v>
      </c>
      <c r="J159" s="45">
        <f t="shared" si="10"/>
        <v>0</v>
      </c>
      <c r="K159" s="45">
        <f t="shared" si="10"/>
        <v>0</v>
      </c>
      <c r="L159" s="45">
        <f t="shared" si="10"/>
        <v>0</v>
      </c>
      <c r="M159" s="45">
        <f t="shared" si="10"/>
        <v>0</v>
      </c>
      <c r="N159" s="45">
        <f t="shared" si="10"/>
        <v>141958453</v>
      </c>
    </row>
    <row r="160" spans="2:14">
      <c r="B160" s="47" t="str">
        <f>+B124</f>
        <v>2 - EMPRESA DE SERVICIOS PUBLICOS - PAICOL</v>
      </c>
      <c r="C160" s="47" t="str">
        <f>+C124</f>
        <v>3-ASEO</v>
      </c>
      <c r="D160" s="47">
        <f>+D124</f>
        <v>0</v>
      </c>
      <c r="E160" s="47">
        <f>+E124</f>
        <v>0</v>
      </c>
      <c r="F160" s="47">
        <f>+F124</f>
        <v>0</v>
      </c>
      <c r="G160" s="48" t="s">
        <v>100</v>
      </c>
      <c r="H160" s="47">
        <f t="shared" ref="H160:N160" si="11">+H124</f>
        <v>133904629</v>
      </c>
      <c r="I160" s="47">
        <f t="shared" si="11"/>
        <v>133904629</v>
      </c>
      <c r="J160" s="47">
        <f t="shared" si="11"/>
        <v>0</v>
      </c>
      <c r="K160" s="47">
        <f t="shared" si="11"/>
        <v>0</v>
      </c>
      <c r="L160" s="47">
        <f t="shared" si="11"/>
        <v>0</v>
      </c>
      <c r="M160" s="47">
        <f t="shared" si="11"/>
        <v>0</v>
      </c>
      <c r="N160" s="47">
        <f t="shared" si="11"/>
        <v>133904629</v>
      </c>
    </row>
    <row r="161" spans="2:14">
      <c r="B161" s="50"/>
      <c r="C161" s="50"/>
      <c r="D161" s="50"/>
      <c r="E161" s="39"/>
      <c r="F161" s="51"/>
      <c r="G161" s="51"/>
      <c r="H161" s="52">
        <f t="shared" ref="H161:N161" si="12">+H152-H11</f>
        <v>0</v>
      </c>
      <c r="I161" s="52">
        <f t="shared" si="12"/>
        <v>0</v>
      </c>
      <c r="J161" s="52">
        <f t="shared" si="12"/>
        <v>0</v>
      </c>
      <c r="K161" s="52">
        <f t="shared" si="12"/>
        <v>0</v>
      </c>
      <c r="L161" s="52">
        <f t="shared" si="12"/>
        <v>0</v>
      </c>
      <c r="M161" s="52">
        <f t="shared" si="12"/>
        <v>0</v>
      </c>
      <c r="N161" s="52">
        <f t="shared" si="12"/>
        <v>0</v>
      </c>
    </row>
    <row r="162" spans="2:14">
      <c r="B162" s="50"/>
      <c r="C162" s="50"/>
      <c r="D162" s="50"/>
      <c r="E162" s="39"/>
      <c r="H162" s="40"/>
    </row>
    <row r="163" spans="2:14">
      <c r="B163" s="38" t="s">
        <v>10</v>
      </c>
      <c r="E163" s="39"/>
      <c r="H163" s="40"/>
    </row>
    <row r="164" spans="2:14">
      <c r="E164" s="39"/>
      <c r="H164" s="40"/>
    </row>
    <row r="165" spans="2:14">
      <c r="E165" s="39"/>
    </row>
    <row r="166" spans="2:14" ht="14.4">
      <c r="E166" s="39"/>
      <c r="F166"/>
      <c r="G166"/>
    </row>
    <row r="167" spans="2:14" ht="14.4">
      <c r="E167" s="39"/>
      <c r="F167"/>
      <c r="G167"/>
    </row>
    <row r="168" spans="2:14" ht="14.4">
      <c r="E168" s="39"/>
      <c r="F168"/>
      <c r="G168"/>
    </row>
    <row r="169" spans="2:14" ht="14.4">
      <c r="E169" s="39"/>
      <c r="F169"/>
      <c r="G169"/>
    </row>
    <row r="170" spans="2:14" ht="14.4">
      <c r="E170" s="39"/>
      <c r="F170"/>
      <c r="G170"/>
    </row>
    <row r="171" spans="2:14" ht="14.4">
      <c r="E171" s="39"/>
      <c r="F171"/>
      <c r="G171"/>
    </row>
    <row r="172" spans="2:14" ht="14.4">
      <c r="E172" s="39"/>
      <c r="F172"/>
      <c r="G172"/>
    </row>
    <row r="173" spans="2:14" ht="14.4">
      <c r="E173" s="39"/>
      <c r="F173"/>
      <c r="G173"/>
    </row>
    <row r="174" spans="2:14" ht="14.4">
      <c r="F174"/>
      <c r="G174"/>
    </row>
    <row r="175" spans="2:14" ht="14.4">
      <c r="F175"/>
      <c r="G175"/>
    </row>
  </sheetData>
  <mergeCells count="6">
    <mergeCell ref="J9:M9"/>
    <mergeCell ref="B2:H2"/>
    <mergeCell ref="B3:H3"/>
    <mergeCell ref="B4:H4"/>
    <mergeCell ref="B5:H5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84"/>
  <sheetViews>
    <sheetView topLeftCell="G191" workbookViewId="0">
      <selection activeCell="A284" sqref="A284"/>
    </sheetView>
  </sheetViews>
  <sheetFormatPr baseColWidth="10" defaultColWidth="11.44140625" defaultRowHeight="12"/>
  <cols>
    <col min="1" max="1" width="11.44140625" style="5"/>
    <col min="2" max="2" width="27.6640625" style="5" customWidth="1"/>
    <col min="3" max="3" width="22.33203125" style="5" customWidth="1"/>
    <col min="4" max="4" width="29.44140625" style="5" customWidth="1"/>
    <col min="5" max="5" width="47.44140625" style="4" customWidth="1"/>
    <col min="6" max="6" width="32.33203125" style="4" customWidth="1"/>
    <col min="7" max="7" width="26.109375" style="4" customWidth="1"/>
    <col min="8" max="10" width="17.33203125" style="5" customWidth="1"/>
    <col min="11" max="13" width="17.33203125" style="5" hidden="1" customWidth="1"/>
    <col min="14" max="15" width="17.33203125" style="5" customWidth="1"/>
    <col min="16" max="17" width="15.44140625" style="5" customWidth="1"/>
    <col min="18" max="18" width="16.44140625" style="5" customWidth="1"/>
    <col min="19" max="20" width="15.44140625" style="5" customWidth="1"/>
    <col min="21" max="21" width="16.5546875" style="5" customWidth="1"/>
    <col min="22" max="22" width="15.44140625" style="5" customWidth="1"/>
    <col min="23" max="23" width="17.44140625" style="5" bestFit="1" customWidth="1"/>
    <col min="24" max="16384" width="11.44140625" style="5"/>
  </cols>
  <sheetData>
    <row r="2" spans="2:23" ht="18">
      <c r="B2" s="117" t="s">
        <v>29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2:23" ht="18">
      <c r="B3" s="116" t="s">
        <v>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2:23" ht="18">
      <c r="B4" s="116" t="s">
        <v>30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2:23" ht="18">
      <c r="B5" s="115" t="s">
        <v>31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2:23">
      <c r="B6" s="118" t="s">
        <v>2</v>
      </c>
      <c r="C6" s="118"/>
      <c r="D6" s="6"/>
      <c r="E6" s="7"/>
      <c r="F6" s="8"/>
      <c r="G6" s="8"/>
      <c r="H6" s="9"/>
      <c r="I6" s="9"/>
      <c r="J6" s="9"/>
      <c r="K6" s="9"/>
      <c r="L6" s="9"/>
      <c r="M6" s="9"/>
      <c r="N6" s="9"/>
      <c r="O6" s="9"/>
    </row>
    <row r="7" spans="2:23">
      <c r="B7" s="10" t="s">
        <v>32</v>
      </c>
      <c r="C7" s="11">
        <v>44562</v>
      </c>
      <c r="D7" s="11"/>
      <c r="E7" s="12"/>
      <c r="F7" s="8"/>
      <c r="G7" s="8"/>
      <c r="H7" s="9"/>
      <c r="I7" s="9"/>
      <c r="J7" s="9"/>
      <c r="K7" s="9"/>
      <c r="L7" s="9"/>
      <c r="M7" s="9"/>
      <c r="N7" s="9"/>
      <c r="O7" s="9"/>
    </row>
    <row r="8" spans="2:23">
      <c r="B8" s="13" t="s">
        <v>33</v>
      </c>
      <c r="C8" s="14">
        <v>44592</v>
      </c>
      <c r="D8" s="11"/>
      <c r="E8" s="12"/>
      <c r="F8" s="8"/>
      <c r="G8" s="8"/>
      <c r="H8" s="9"/>
      <c r="I8" s="9"/>
      <c r="J8" s="9"/>
      <c r="K8" s="9"/>
      <c r="L8" s="9"/>
      <c r="M8" s="9"/>
      <c r="N8" s="9"/>
      <c r="O8" s="9"/>
    </row>
    <row r="9" spans="2:23" s="54" customFormat="1" ht="18" customHeight="1">
      <c r="D9" s="55"/>
      <c r="E9" s="56"/>
      <c r="F9" s="56"/>
      <c r="G9" s="56"/>
      <c r="H9" s="57"/>
      <c r="I9" s="57"/>
      <c r="J9" s="114" t="s">
        <v>35</v>
      </c>
      <c r="K9" s="114"/>
      <c r="L9" s="114"/>
      <c r="M9" s="114"/>
      <c r="N9" s="57"/>
      <c r="O9" s="57"/>
      <c r="P9" s="119" t="s">
        <v>13</v>
      </c>
      <c r="Q9" s="119"/>
      <c r="R9" s="119"/>
      <c r="S9" s="119" t="s">
        <v>14</v>
      </c>
      <c r="T9" s="119"/>
      <c r="U9" s="119"/>
      <c r="V9" s="119" t="s">
        <v>16</v>
      </c>
      <c r="W9" s="120"/>
    </row>
    <row r="10" spans="2:23" s="18" customFormat="1" ht="30.6">
      <c r="B10" s="15" t="s">
        <v>3</v>
      </c>
      <c r="C10" s="15" t="s">
        <v>4</v>
      </c>
      <c r="D10" s="15" t="s">
        <v>131</v>
      </c>
      <c r="E10" s="16" t="s">
        <v>6</v>
      </c>
      <c r="F10" s="16" t="s">
        <v>7</v>
      </c>
      <c r="G10" s="16" t="s">
        <v>34</v>
      </c>
      <c r="H10" s="17" t="s">
        <v>8</v>
      </c>
      <c r="I10" s="17" t="s">
        <v>8</v>
      </c>
      <c r="J10" s="1" t="s">
        <v>19</v>
      </c>
      <c r="K10" s="1" t="s">
        <v>20</v>
      </c>
      <c r="L10" s="1" t="s">
        <v>21</v>
      </c>
      <c r="M10" s="3" t="s">
        <v>22</v>
      </c>
      <c r="N10" s="17" t="s">
        <v>25</v>
      </c>
      <c r="O10" s="17" t="s">
        <v>36</v>
      </c>
      <c r="P10" s="2" t="s">
        <v>15</v>
      </c>
      <c r="Q10" s="1" t="s">
        <v>123</v>
      </c>
      <c r="R10" s="1" t="s">
        <v>11</v>
      </c>
      <c r="S10" s="2" t="s">
        <v>15</v>
      </c>
      <c r="T10" s="1" t="s">
        <v>124</v>
      </c>
      <c r="U10" s="1" t="s">
        <v>12</v>
      </c>
      <c r="V10" s="1" t="s">
        <v>17</v>
      </c>
      <c r="W10" s="1" t="s">
        <v>18</v>
      </c>
    </row>
    <row r="11" spans="2:23">
      <c r="B11" s="19" t="s">
        <v>9</v>
      </c>
      <c r="C11" s="19" t="s">
        <v>9</v>
      </c>
      <c r="D11" s="19"/>
      <c r="E11" s="20"/>
      <c r="F11" s="21"/>
      <c r="G11" s="21"/>
      <c r="H11" s="22">
        <v>4414191657</v>
      </c>
      <c r="I11" s="22">
        <f>+I12+I80</f>
        <v>4414191657</v>
      </c>
      <c r="J11" s="22">
        <f>+J12+J80</f>
        <v>322837682.06999999</v>
      </c>
      <c r="K11" s="22">
        <f>+K12+K80</f>
        <v>0</v>
      </c>
      <c r="L11" s="22">
        <f>+L12+L80</f>
        <v>0</v>
      </c>
      <c r="M11" s="22">
        <f>+M12+M80</f>
        <v>0</v>
      </c>
      <c r="N11" s="22">
        <f>+J11+K11+L11+M11</f>
        <v>322837682.06999999</v>
      </c>
      <c r="O11" s="22">
        <f>+I11+N11</f>
        <v>4737029339.0699997</v>
      </c>
      <c r="P11" s="23">
        <f>+P12+P80</f>
        <v>0</v>
      </c>
      <c r="Q11" s="22">
        <f>+Q12+Q80</f>
        <v>672063428.34000003</v>
      </c>
      <c r="R11" s="23">
        <f>+P11+Q11</f>
        <v>672063428.34000003</v>
      </c>
      <c r="S11" s="61">
        <f>+S12+S80</f>
        <v>0</v>
      </c>
      <c r="T11" s="22">
        <f>+T12+T80</f>
        <v>569831565.34000003</v>
      </c>
      <c r="U11" s="61">
        <f>+S11+T11</f>
        <v>569831565.34000003</v>
      </c>
      <c r="V11" s="22">
        <f>+R11-U11</f>
        <v>102231863</v>
      </c>
      <c r="W11" s="22">
        <f>+O11-R11</f>
        <v>4064965910.7299995</v>
      </c>
    </row>
    <row r="12" spans="2:23">
      <c r="B12" s="23" t="s">
        <v>37</v>
      </c>
      <c r="C12" s="23" t="s">
        <v>37</v>
      </c>
      <c r="D12" s="23"/>
      <c r="E12" s="24"/>
      <c r="F12" s="25"/>
      <c r="G12" s="25"/>
      <c r="H12" s="23">
        <v>3844081899</v>
      </c>
      <c r="I12" s="23">
        <f>+I13+I35+I56</f>
        <v>3844081899</v>
      </c>
      <c r="J12" s="23">
        <f>+J13+J35+J56</f>
        <v>322837682.06999999</v>
      </c>
      <c r="K12" s="23">
        <f>+K13+K35+K56</f>
        <v>0</v>
      </c>
      <c r="L12" s="23">
        <f>+L13+L35+L56</f>
        <v>0</v>
      </c>
      <c r="M12" s="23">
        <f>+M13+M35+M56</f>
        <v>0</v>
      </c>
      <c r="N12" s="23">
        <f t="shared" ref="N12:N75" si="0">+J12+K12+L12+M12</f>
        <v>322837682.06999999</v>
      </c>
      <c r="O12" s="23">
        <f t="shared" ref="O12:O75" si="1">+I12+N12</f>
        <v>4166919581.0700002</v>
      </c>
      <c r="P12" s="23">
        <f>+P13+P35+P56</f>
        <v>0</v>
      </c>
      <c r="Q12" s="23">
        <f>+Q13+Q35+Q56</f>
        <v>630411807.34000003</v>
      </c>
      <c r="R12" s="23">
        <f t="shared" ref="R12:R75" si="2">+P12+Q12</f>
        <v>630411807.34000003</v>
      </c>
      <c r="S12" s="61">
        <f>+S13+S35+S56</f>
        <v>0</v>
      </c>
      <c r="T12" s="23">
        <f>+T13+T35+T56</f>
        <v>554798510.34000003</v>
      </c>
      <c r="U12" s="61">
        <f t="shared" ref="U12:U75" si="3">+S12+T12</f>
        <v>554798510.34000003</v>
      </c>
      <c r="V12" s="23">
        <f t="shared" ref="V12:V75" si="4">+R12-U12</f>
        <v>75613297</v>
      </c>
      <c r="W12" s="23">
        <f t="shared" ref="W12:W75" si="5">+O12-R12</f>
        <v>3536507773.73</v>
      </c>
    </row>
    <row r="13" spans="2:23">
      <c r="B13" s="26" t="s">
        <v>37</v>
      </c>
      <c r="C13" s="26" t="s">
        <v>38</v>
      </c>
      <c r="D13" s="26" t="s">
        <v>5</v>
      </c>
      <c r="E13" s="27"/>
      <c r="F13" s="28"/>
      <c r="G13" s="28" t="s">
        <v>39</v>
      </c>
      <c r="H13" s="26">
        <v>1339318334</v>
      </c>
      <c r="I13" s="26">
        <f>SUM(I14:I34)</f>
        <v>1339318334</v>
      </c>
      <c r="J13" s="26">
        <f>SUM(J14:J34)</f>
        <v>50673.63</v>
      </c>
      <c r="K13" s="26">
        <f>SUM(K14:K34)</f>
        <v>0</v>
      </c>
      <c r="L13" s="26">
        <f>SUM(L14:L34)</f>
        <v>0</v>
      </c>
      <c r="M13" s="26">
        <f>SUM(M14:M34)</f>
        <v>0</v>
      </c>
      <c r="N13" s="26">
        <f t="shared" si="0"/>
        <v>50673.63</v>
      </c>
      <c r="O13" s="26">
        <f t="shared" si="1"/>
        <v>1339369007.6300001</v>
      </c>
      <c r="P13" s="23">
        <f>SUM(P14:P34)</f>
        <v>0</v>
      </c>
      <c r="Q13" s="26">
        <f>SUM(Q14:Q34)</f>
        <v>93578141.670000002</v>
      </c>
      <c r="R13" s="23">
        <f t="shared" si="2"/>
        <v>93578141.670000002</v>
      </c>
      <c r="S13" s="61">
        <f>SUM(S14:S34)</f>
        <v>0</v>
      </c>
      <c r="T13" s="26">
        <f>SUM(T14:T34)</f>
        <v>56472747.670000002</v>
      </c>
      <c r="U13" s="61">
        <f t="shared" si="3"/>
        <v>56472747.670000002</v>
      </c>
      <c r="V13" s="26">
        <f t="shared" si="4"/>
        <v>37105394</v>
      </c>
      <c r="W13" s="26">
        <f t="shared" si="5"/>
        <v>1245790865.96</v>
      </c>
    </row>
    <row r="14" spans="2:23">
      <c r="B14" s="19" t="s">
        <v>37</v>
      </c>
      <c r="C14" s="19" t="s">
        <v>38</v>
      </c>
      <c r="D14" s="19" t="s">
        <v>40</v>
      </c>
      <c r="E14" s="20" t="s">
        <v>41</v>
      </c>
      <c r="F14" s="21" t="s">
        <v>42</v>
      </c>
      <c r="G14" s="21" t="s">
        <v>43</v>
      </c>
      <c r="H14" s="19">
        <v>188150357</v>
      </c>
      <c r="I14" s="19">
        <v>188150357</v>
      </c>
      <c r="J14" s="19"/>
      <c r="K14" s="19"/>
      <c r="L14" s="19"/>
      <c r="M14" s="19"/>
      <c r="N14" s="19">
        <f t="shared" si="0"/>
        <v>0</v>
      </c>
      <c r="O14" s="19">
        <f t="shared" si="1"/>
        <v>188150357</v>
      </c>
      <c r="P14" s="23"/>
      <c r="Q14" s="19">
        <v>17970207</v>
      </c>
      <c r="R14" s="23">
        <f t="shared" si="2"/>
        <v>17970207</v>
      </c>
      <c r="S14" s="61"/>
      <c r="T14" s="19">
        <v>17954823</v>
      </c>
      <c r="U14" s="61">
        <f t="shared" si="3"/>
        <v>17954823</v>
      </c>
      <c r="V14" s="19">
        <f t="shared" si="4"/>
        <v>15384</v>
      </c>
      <c r="W14" s="19">
        <f t="shared" si="5"/>
        <v>170180150</v>
      </c>
    </row>
    <row r="15" spans="2:23">
      <c r="B15" s="19" t="s">
        <v>37</v>
      </c>
      <c r="C15" s="19" t="s">
        <v>38</v>
      </c>
      <c r="D15" s="19" t="s">
        <v>44</v>
      </c>
      <c r="E15" s="20" t="s">
        <v>41</v>
      </c>
      <c r="F15" s="21" t="s">
        <v>42</v>
      </c>
      <c r="G15" s="21" t="s">
        <v>43</v>
      </c>
      <c r="H15" s="19">
        <v>394450492</v>
      </c>
      <c r="I15" s="19">
        <v>394450492</v>
      </c>
      <c r="J15" s="19"/>
      <c r="K15" s="19"/>
      <c r="L15" s="19"/>
      <c r="M15" s="19"/>
      <c r="N15" s="19">
        <f t="shared" si="0"/>
        <v>0</v>
      </c>
      <c r="O15" s="19">
        <f t="shared" si="1"/>
        <v>394450492</v>
      </c>
      <c r="P15" s="23"/>
      <c r="Q15" s="19">
        <v>28240090</v>
      </c>
      <c r="R15" s="23">
        <f t="shared" si="2"/>
        <v>28240090</v>
      </c>
      <c r="S15" s="61"/>
      <c r="T15" s="19">
        <v>17895452</v>
      </c>
      <c r="U15" s="61">
        <f t="shared" si="3"/>
        <v>17895452</v>
      </c>
      <c r="V15" s="19">
        <f t="shared" si="4"/>
        <v>10344638</v>
      </c>
      <c r="W15" s="19">
        <f t="shared" si="5"/>
        <v>366210402</v>
      </c>
    </row>
    <row r="16" spans="2:23">
      <c r="B16" s="19" t="s">
        <v>37</v>
      </c>
      <c r="C16" s="19" t="s">
        <v>38</v>
      </c>
      <c r="D16" s="19" t="s">
        <v>45</v>
      </c>
      <c r="E16" s="20" t="s">
        <v>41</v>
      </c>
      <c r="F16" s="21" t="s">
        <v>42</v>
      </c>
      <c r="G16" s="21" t="s">
        <v>43</v>
      </c>
      <c r="H16" s="19">
        <v>436413310</v>
      </c>
      <c r="I16" s="19">
        <v>436413310</v>
      </c>
      <c r="J16" s="19"/>
      <c r="K16" s="19"/>
      <c r="L16" s="19"/>
      <c r="M16" s="19"/>
      <c r="N16" s="19">
        <f t="shared" si="0"/>
        <v>0</v>
      </c>
      <c r="O16" s="19">
        <f t="shared" si="1"/>
        <v>436413310</v>
      </c>
      <c r="P16" s="23"/>
      <c r="Q16" s="19">
        <v>30805207</v>
      </c>
      <c r="R16" s="23">
        <f t="shared" si="2"/>
        <v>30805207</v>
      </c>
      <c r="S16" s="61"/>
      <c r="T16" s="19">
        <v>19520941</v>
      </c>
      <c r="U16" s="61">
        <f t="shared" si="3"/>
        <v>19520941</v>
      </c>
      <c r="V16" s="19">
        <f t="shared" si="4"/>
        <v>11284266</v>
      </c>
      <c r="W16" s="19">
        <f t="shared" si="5"/>
        <v>405608103</v>
      </c>
    </row>
    <row r="17" spans="2:23">
      <c r="B17" s="19" t="s">
        <v>37</v>
      </c>
      <c r="C17" s="19" t="s">
        <v>38</v>
      </c>
      <c r="D17" s="19" t="s">
        <v>46</v>
      </c>
      <c r="E17" s="20" t="s">
        <v>41</v>
      </c>
      <c r="F17" s="21" t="s">
        <v>42</v>
      </c>
      <c r="G17" s="21" t="s">
        <v>43</v>
      </c>
      <c r="H17" s="19">
        <v>8392564</v>
      </c>
      <c r="I17" s="19">
        <v>8392564</v>
      </c>
      <c r="J17" s="19"/>
      <c r="K17" s="19"/>
      <c r="L17" s="19"/>
      <c r="M17" s="19"/>
      <c r="N17" s="19">
        <f t="shared" si="0"/>
        <v>0</v>
      </c>
      <c r="O17" s="19">
        <f t="shared" si="1"/>
        <v>8392564</v>
      </c>
      <c r="P17" s="23"/>
      <c r="Q17" s="19">
        <v>470173</v>
      </c>
      <c r="R17" s="23">
        <f t="shared" si="2"/>
        <v>470173</v>
      </c>
      <c r="S17" s="61"/>
      <c r="T17" s="19">
        <v>297944</v>
      </c>
      <c r="U17" s="61">
        <f t="shared" si="3"/>
        <v>297944</v>
      </c>
      <c r="V17" s="19">
        <f t="shared" si="4"/>
        <v>172229</v>
      </c>
      <c r="W17" s="19">
        <f t="shared" si="5"/>
        <v>7922391</v>
      </c>
    </row>
    <row r="18" spans="2:23">
      <c r="B18" s="19" t="s">
        <v>37</v>
      </c>
      <c r="C18" s="19" t="s">
        <v>38</v>
      </c>
      <c r="D18" s="19" t="s">
        <v>47</v>
      </c>
      <c r="E18" s="20" t="s">
        <v>41</v>
      </c>
      <c r="F18" s="21" t="s">
        <v>42</v>
      </c>
      <c r="G18" s="21" t="s">
        <v>43</v>
      </c>
      <c r="H18" s="19">
        <v>13000000</v>
      </c>
      <c r="I18" s="19">
        <v>13000000</v>
      </c>
      <c r="J18" s="19"/>
      <c r="K18" s="19"/>
      <c r="L18" s="19"/>
      <c r="M18" s="19"/>
      <c r="N18" s="19">
        <f t="shared" si="0"/>
        <v>0</v>
      </c>
      <c r="O18" s="19">
        <f t="shared" si="1"/>
        <v>13000000</v>
      </c>
      <c r="P18" s="23"/>
      <c r="Q18" s="19">
        <v>258047</v>
      </c>
      <c r="R18" s="23">
        <f t="shared" si="2"/>
        <v>258047</v>
      </c>
      <c r="S18" s="61"/>
      <c r="T18" s="19">
        <v>249052</v>
      </c>
      <c r="U18" s="61">
        <f t="shared" si="3"/>
        <v>249052</v>
      </c>
      <c r="V18" s="19">
        <f t="shared" si="4"/>
        <v>8995</v>
      </c>
      <c r="W18" s="19">
        <f t="shared" si="5"/>
        <v>12741953</v>
      </c>
    </row>
    <row r="19" spans="2:23">
      <c r="B19" s="19" t="s">
        <v>37</v>
      </c>
      <c r="C19" s="19" t="s">
        <v>38</v>
      </c>
      <c r="D19" s="19" t="s">
        <v>48</v>
      </c>
      <c r="E19" s="20" t="s">
        <v>41</v>
      </c>
      <c r="F19" s="21" t="s">
        <v>42</v>
      </c>
      <c r="G19" s="21" t="s">
        <v>43</v>
      </c>
      <c r="H19" s="19">
        <v>8000000</v>
      </c>
      <c r="I19" s="19">
        <v>8000000</v>
      </c>
      <c r="J19" s="19"/>
      <c r="K19" s="19"/>
      <c r="L19" s="19"/>
      <c r="M19" s="19"/>
      <c r="N19" s="19">
        <f t="shared" si="0"/>
        <v>0</v>
      </c>
      <c r="O19" s="19">
        <f t="shared" si="1"/>
        <v>8000000</v>
      </c>
      <c r="P19" s="23"/>
      <c r="Q19" s="19">
        <v>0</v>
      </c>
      <c r="R19" s="23">
        <f t="shared" si="2"/>
        <v>0</v>
      </c>
      <c r="S19" s="61"/>
      <c r="T19" s="19">
        <v>0</v>
      </c>
      <c r="U19" s="61">
        <f t="shared" si="3"/>
        <v>0</v>
      </c>
      <c r="V19" s="19">
        <f t="shared" si="4"/>
        <v>0</v>
      </c>
      <c r="W19" s="19">
        <f t="shared" si="5"/>
        <v>8000000</v>
      </c>
    </row>
    <row r="20" spans="2:23">
      <c r="B20" s="19" t="s">
        <v>37</v>
      </c>
      <c r="C20" s="19" t="s">
        <v>38</v>
      </c>
      <c r="D20" s="19" t="s">
        <v>49</v>
      </c>
      <c r="E20" s="20" t="s">
        <v>41</v>
      </c>
      <c r="F20" s="21" t="s">
        <v>42</v>
      </c>
      <c r="G20" s="21" t="s">
        <v>43</v>
      </c>
      <c r="H20" s="19">
        <v>17000000</v>
      </c>
      <c r="I20" s="19">
        <v>17000000</v>
      </c>
      <c r="J20" s="19"/>
      <c r="K20" s="19"/>
      <c r="L20" s="19"/>
      <c r="M20" s="19"/>
      <c r="N20" s="19">
        <f t="shared" si="0"/>
        <v>0</v>
      </c>
      <c r="O20" s="19">
        <f t="shared" si="1"/>
        <v>17000000</v>
      </c>
      <c r="P20" s="23"/>
      <c r="Q20" s="19"/>
      <c r="R20" s="23">
        <f t="shared" si="2"/>
        <v>0</v>
      </c>
      <c r="S20" s="61"/>
      <c r="T20" s="19"/>
      <c r="U20" s="61">
        <f t="shared" si="3"/>
        <v>0</v>
      </c>
      <c r="V20" s="19">
        <f t="shared" si="4"/>
        <v>0</v>
      </c>
      <c r="W20" s="19">
        <f t="shared" si="5"/>
        <v>17000000</v>
      </c>
    </row>
    <row r="21" spans="2:23">
      <c r="B21" s="19" t="s">
        <v>37</v>
      </c>
      <c r="C21" s="19" t="s">
        <v>38</v>
      </c>
      <c r="D21" s="19" t="s">
        <v>50</v>
      </c>
      <c r="E21" s="20" t="s">
        <v>51</v>
      </c>
      <c r="F21" s="21" t="s">
        <v>52</v>
      </c>
      <c r="G21" s="21" t="s">
        <v>53</v>
      </c>
      <c r="H21" s="19">
        <v>2500000</v>
      </c>
      <c r="I21" s="19">
        <v>2500000</v>
      </c>
      <c r="J21" s="19"/>
      <c r="K21" s="19"/>
      <c r="L21" s="19"/>
      <c r="M21" s="19"/>
      <c r="N21" s="19">
        <f t="shared" si="0"/>
        <v>0</v>
      </c>
      <c r="O21" s="19">
        <f t="shared" si="1"/>
        <v>2500000</v>
      </c>
      <c r="P21" s="23"/>
      <c r="Q21" s="19">
        <v>1033844</v>
      </c>
      <c r="R21" s="23">
        <f t="shared" si="2"/>
        <v>1033844</v>
      </c>
      <c r="S21" s="61"/>
      <c r="T21" s="19">
        <v>173530</v>
      </c>
      <c r="U21" s="61">
        <f t="shared" si="3"/>
        <v>173530</v>
      </c>
      <c r="V21" s="19">
        <f t="shared" si="4"/>
        <v>860314</v>
      </c>
      <c r="W21" s="19">
        <f t="shared" si="5"/>
        <v>1466156</v>
      </c>
    </row>
    <row r="22" spans="2:23">
      <c r="B22" s="19" t="s">
        <v>37</v>
      </c>
      <c r="C22" s="19" t="s">
        <v>38</v>
      </c>
      <c r="D22" s="19" t="s">
        <v>54</v>
      </c>
      <c r="E22" s="20" t="s">
        <v>55</v>
      </c>
      <c r="F22" s="21" t="s">
        <v>56</v>
      </c>
      <c r="G22" s="21" t="s">
        <v>57</v>
      </c>
      <c r="H22" s="19">
        <v>69948950</v>
      </c>
      <c r="I22" s="19">
        <v>69948950</v>
      </c>
      <c r="J22" s="19"/>
      <c r="K22" s="19"/>
      <c r="L22" s="19"/>
      <c r="M22" s="19"/>
      <c r="N22" s="19">
        <f t="shared" si="0"/>
        <v>0</v>
      </c>
      <c r="O22" s="19">
        <f t="shared" si="1"/>
        <v>69948950</v>
      </c>
      <c r="P22" s="23"/>
      <c r="Q22" s="19">
        <v>4907424</v>
      </c>
      <c r="R22" s="23">
        <f t="shared" si="2"/>
        <v>4907424</v>
      </c>
      <c r="S22" s="61"/>
      <c r="T22" s="19">
        <v>0</v>
      </c>
      <c r="U22" s="61">
        <f t="shared" si="3"/>
        <v>0</v>
      </c>
      <c r="V22" s="19">
        <f t="shared" si="4"/>
        <v>4907424</v>
      </c>
      <c r="W22" s="19">
        <f t="shared" si="5"/>
        <v>65041526</v>
      </c>
    </row>
    <row r="23" spans="2:23">
      <c r="B23" s="19" t="s">
        <v>37</v>
      </c>
      <c r="C23" s="19" t="s">
        <v>38</v>
      </c>
      <c r="D23" s="19" t="s">
        <v>58</v>
      </c>
      <c r="E23" s="20" t="s">
        <v>55</v>
      </c>
      <c r="F23" s="21" t="s">
        <v>56</v>
      </c>
      <c r="G23" s="21" t="s">
        <v>57</v>
      </c>
      <c r="H23" s="19">
        <v>84344630</v>
      </c>
      <c r="I23" s="19">
        <v>84344630</v>
      </c>
      <c r="J23" s="19"/>
      <c r="K23" s="19"/>
      <c r="L23" s="19"/>
      <c r="M23" s="19"/>
      <c r="N23" s="19">
        <f t="shared" si="0"/>
        <v>0</v>
      </c>
      <c r="O23" s="19">
        <f t="shared" si="1"/>
        <v>84344630</v>
      </c>
      <c r="P23" s="23"/>
      <c r="Q23" s="19">
        <v>4518289</v>
      </c>
      <c r="R23" s="23">
        <f t="shared" si="2"/>
        <v>4518289</v>
      </c>
      <c r="S23" s="61"/>
      <c r="T23" s="19">
        <v>0</v>
      </c>
      <c r="U23" s="61">
        <f t="shared" si="3"/>
        <v>0</v>
      </c>
      <c r="V23" s="19">
        <f t="shared" si="4"/>
        <v>4518289</v>
      </c>
      <c r="W23" s="19">
        <f t="shared" si="5"/>
        <v>79826341</v>
      </c>
    </row>
    <row r="24" spans="2:23">
      <c r="B24" s="19" t="s">
        <v>37</v>
      </c>
      <c r="C24" s="19" t="s">
        <v>38</v>
      </c>
      <c r="D24" s="19" t="s">
        <v>59</v>
      </c>
      <c r="E24" s="20" t="s">
        <v>55</v>
      </c>
      <c r="F24" s="21" t="s">
        <v>56</v>
      </c>
      <c r="G24" s="21" t="s">
        <v>57</v>
      </c>
      <c r="H24" s="19">
        <v>93317463</v>
      </c>
      <c r="I24" s="19">
        <v>93317463</v>
      </c>
      <c r="J24" s="19"/>
      <c r="K24" s="19"/>
      <c r="L24" s="19"/>
      <c r="M24" s="19"/>
      <c r="N24" s="19">
        <f t="shared" si="0"/>
        <v>0</v>
      </c>
      <c r="O24" s="19">
        <f t="shared" si="1"/>
        <v>93317463</v>
      </c>
      <c r="P24" s="23"/>
      <c r="Q24" s="19">
        <v>4928696</v>
      </c>
      <c r="R24" s="23">
        <f t="shared" si="2"/>
        <v>4928696</v>
      </c>
      <c r="S24" s="61"/>
      <c r="T24" s="19">
        <v>0</v>
      </c>
      <c r="U24" s="61">
        <f t="shared" si="3"/>
        <v>0</v>
      </c>
      <c r="V24" s="19">
        <f t="shared" si="4"/>
        <v>4928696</v>
      </c>
      <c r="W24" s="19">
        <f t="shared" si="5"/>
        <v>88388767</v>
      </c>
    </row>
    <row r="25" spans="2:23">
      <c r="B25" s="19" t="s">
        <v>37</v>
      </c>
      <c r="C25" s="19" t="s">
        <v>38</v>
      </c>
      <c r="D25" s="19" t="s">
        <v>60</v>
      </c>
      <c r="E25" s="20" t="s">
        <v>55</v>
      </c>
      <c r="F25" s="21" t="s">
        <v>56</v>
      </c>
      <c r="G25" s="21" t="s">
        <v>57</v>
      </c>
      <c r="H25" s="19">
        <v>1794568</v>
      </c>
      <c r="I25" s="19">
        <v>1794568</v>
      </c>
      <c r="J25" s="19"/>
      <c r="K25" s="19"/>
      <c r="L25" s="19"/>
      <c r="M25" s="19"/>
      <c r="N25" s="19">
        <f t="shared" si="0"/>
        <v>0</v>
      </c>
      <c r="O25" s="19">
        <f t="shared" si="1"/>
        <v>1794568</v>
      </c>
      <c r="P25" s="23"/>
      <c r="Q25" s="19">
        <v>75225</v>
      </c>
      <c r="R25" s="23">
        <f t="shared" si="2"/>
        <v>75225</v>
      </c>
      <c r="S25" s="61"/>
      <c r="T25" s="19">
        <v>0</v>
      </c>
      <c r="U25" s="61">
        <f t="shared" si="3"/>
        <v>0</v>
      </c>
      <c r="V25" s="19">
        <f t="shared" si="4"/>
        <v>75225</v>
      </c>
      <c r="W25" s="19">
        <f t="shared" si="5"/>
        <v>1719343</v>
      </c>
    </row>
    <row r="26" spans="2:23">
      <c r="B26" s="19" t="s">
        <v>37</v>
      </c>
      <c r="C26" s="19" t="s">
        <v>38</v>
      </c>
      <c r="D26" s="19" t="s">
        <v>61</v>
      </c>
      <c r="E26" s="20" t="s">
        <v>62</v>
      </c>
      <c r="F26" s="21" t="s">
        <v>63</v>
      </c>
      <c r="G26" s="21" t="s">
        <v>64</v>
      </c>
      <c r="H26" s="19">
        <v>2000000</v>
      </c>
      <c r="I26" s="19">
        <v>2000000</v>
      </c>
      <c r="J26" s="19"/>
      <c r="K26" s="19"/>
      <c r="L26" s="19"/>
      <c r="M26" s="19"/>
      <c r="N26" s="19">
        <f t="shared" si="0"/>
        <v>0</v>
      </c>
      <c r="O26" s="19">
        <f t="shared" si="1"/>
        <v>2000000</v>
      </c>
      <c r="P26" s="23"/>
      <c r="Q26" s="19">
        <v>13598.04</v>
      </c>
      <c r="R26" s="23">
        <f t="shared" si="2"/>
        <v>13598.04</v>
      </c>
      <c r="S26" s="61"/>
      <c r="T26" s="19">
        <v>13598.04</v>
      </c>
      <c r="U26" s="61">
        <f t="shared" si="3"/>
        <v>13598.04</v>
      </c>
      <c r="V26" s="19">
        <f t="shared" si="4"/>
        <v>0</v>
      </c>
      <c r="W26" s="19">
        <f t="shared" si="5"/>
        <v>1986401.96</v>
      </c>
    </row>
    <row r="27" spans="2:23">
      <c r="B27" s="19" t="s">
        <v>37</v>
      </c>
      <c r="C27" s="19" t="s">
        <v>38</v>
      </c>
      <c r="D27" s="19" t="s">
        <v>65</v>
      </c>
      <c r="E27" s="20" t="s">
        <v>66</v>
      </c>
      <c r="F27" s="21" t="s">
        <v>52</v>
      </c>
      <c r="G27" s="21" t="s">
        <v>67</v>
      </c>
      <c r="H27" s="19">
        <v>1000</v>
      </c>
      <c r="I27" s="19">
        <v>1000</v>
      </c>
      <c r="J27" s="19"/>
      <c r="K27" s="19"/>
      <c r="L27" s="19"/>
      <c r="M27" s="19"/>
      <c r="N27" s="19">
        <f t="shared" si="0"/>
        <v>0</v>
      </c>
      <c r="O27" s="19">
        <f t="shared" si="1"/>
        <v>1000</v>
      </c>
      <c r="P27" s="23"/>
      <c r="Q27" s="19"/>
      <c r="R27" s="23">
        <f t="shared" si="2"/>
        <v>0</v>
      </c>
      <c r="S27" s="61"/>
      <c r="T27" s="19"/>
      <c r="U27" s="61">
        <f t="shared" si="3"/>
        <v>0</v>
      </c>
      <c r="V27" s="19">
        <f t="shared" si="4"/>
        <v>0</v>
      </c>
      <c r="W27" s="19">
        <f t="shared" si="5"/>
        <v>1000</v>
      </c>
    </row>
    <row r="28" spans="2:23">
      <c r="B28" s="19" t="s">
        <v>37</v>
      </c>
      <c r="C28" s="19" t="s">
        <v>38</v>
      </c>
      <c r="D28" s="19" t="s">
        <v>68</v>
      </c>
      <c r="E28" s="20" t="s">
        <v>69</v>
      </c>
      <c r="F28" s="21" t="s">
        <v>42</v>
      </c>
      <c r="G28" s="21" t="s">
        <v>70</v>
      </c>
      <c r="H28" s="19">
        <v>12000000</v>
      </c>
      <c r="I28" s="19">
        <v>12000000</v>
      </c>
      <c r="J28" s="19"/>
      <c r="K28" s="19"/>
      <c r="L28" s="19"/>
      <c r="M28" s="19"/>
      <c r="N28" s="19">
        <f t="shared" si="0"/>
        <v>0</v>
      </c>
      <c r="O28" s="19">
        <f t="shared" si="1"/>
        <v>12000000</v>
      </c>
      <c r="P28" s="23"/>
      <c r="Q28" s="19">
        <v>306668</v>
      </c>
      <c r="R28" s="23">
        <f t="shared" si="2"/>
        <v>306668</v>
      </c>
      <c r="S28" s="61"/>
      <c r="T28" s="19">
        <v>316734</v>
      </c>
      <c r="U28" s="61">
        <f t="shared" si="3"/>
        <v>316734</v>
      </c>
      <c r="V28" s="19">
        <f t="shared" si="4"/>
        <v>-10066</v>
      </c>
      <c r="W28" s="19">
        <f t="shared" si="5"/>
        <v>11693332</v>
      </c>
    </row>
    <row r="29" spans="2:23">
      <c r="B29" s="19" t="s">
        <v>37</v>
      </c>
      <c r="C29" s="19" t="s">
        <v>38</v>
      </c>
      <c r="D29" s="19" t="s">
        <v>71</v>
      </c>
      <c r="E29" s="20" t="s">
        <v>72</v>
      </c>
      <c r="F29" s="21" t="s">
        <v>73</v>
      </c>
      <c r="G29" s="21" t="s">
        <v>74</v>
      </c>
      <c r="H29" s="19">
        <v>1000</v>
      </c>
      <c r="I29" s="19">
        <v>1000</v>
      </c>
      <c r="J29" s="19">
        <v>50673.63</v>
      </c>
      <c r="K29" s="19"/>
      <c r="L29" s="19"/>
      <c r="M29" s="19"/>
      <c r="N29" s="19">
        <f t="shared" si="0"/>
        <v>50673.63</v>
      </c>
      <c r="O29" s="19">
        <f t="shared" si="1"/>
        <v>51673.63</v>
      </c>
      <c r="P29" s="23"/>
      <c r="Q29" s="19">
        <v>50673.63</v>
      </c>
      <c r="R29" s="23">
        <f t="shared" si="2"/>
        <v>50673.63</v>
      </c>
      <c r="S29" s="61"/>
      <c r="T29" s="19">
        <v>50673.63</v>
      </c>
      <c r="U29" s="61">
        <f t="shared" si="3"/>
        <v>50673.63</v>
      </c>
      <c r="V29" s="19">
        <f t="shared" si="4"/>
        <v>0</v>
      </c>
      <c r="W29" s="19">
        <f t="shared" si="5"/>
        <v>1000</v>
      </c>
    </row>
    <row r="30" spans="2:23">
      <c r="B30" s="19" t="s">
        <v>37</v>
      </c>
      <c r="C30" s="19" t="s">
        <v>38</v>
      </c>
      <c r="D30" s="19" t="s">
        <v>75</v>
      </c>
      <c r="E30" s="20" t="s">
        <v>76</v>
      </c>
      <c r="F30" s="21" t="s">
        <v>77</v>
      </c>
      <c r="G30" s="21" t="s">
        <v>78</v>
      </c>
      <c r="H30" s="19">
        <v>8000000</v>
      </c>
      <c r="I30" s="19">
        <v>8000000</v>
      </c>
      <c r="J30" s="19"/>
      <c r="K30" s="19"/>
      <c r="L30" s="19"/>
      <c r="M30" s="19"/>
      <c r="N30" s="19">
        <f t="shared" si="0"/>
        <v>0</v>
      </c>
      <c r="O30" s="19">
        <f t="shared" si="1"/>
        <v>8000000</v>
      </c>
      <c r="P30" s="23"/>
      <c r="Q30" s="19"/>
      <c r="R30" s="23">
        <f t="shared" si="2"/>
        <v>0</v>
      </c>
      <c r="S30" s="61"/>
      <c r="T30" s="19">
        <v>0</v>
      </c>
      <c r="U30" s="61">
        <f t="shared" si="3"/>
        <v>0</v>
      </c>
      <c r="V30" s="19">
        <f t="shared" si="4"/>
        <v>0</v>
      </c>
      <c r="W30" s="19">
        <f t="shared" si="5"/>
        <v>8000000</v>
      </c>
    </row>
    <row r="31" spans="2:23">
      <c r="B31" s="19" t="s">
        <v>37</v>
      </c>
      <c r="C31" s="19" t="s">
        <v>38</v>
      </c>
      <c r="D31" s="19" t="s">
        <v>79</v>
      </c>
      <c r="E31" s="20" t="s">
        <v>80</v>
      </c>
      <c r="F31" s="21" t="s">
        <v>81</v>
      </c>
      <c r="G31" s="21" t="s">
        <v>82</v>
      </c>
      <c r="H31" s="19">
        <v>1000</v>
      </c>
      <c r="I31" s="19">
        <v>1000</v>
      </c>
      <c r="J31" s="19"/>
      <c r="K31" s="19"/>
      <c r="L31" s="19"/>
      <c r="M31" s="19"/>
      <c r="N31" s="19">
        <f t="shared" si="0"/>
        <v>0</v>
      </c>
      <c r="O31" s="19">
        <f t="shared" si="1"/>
        <v>1000</v>
      </c>
      <c r="P31" s="23"/>
      <c r="Q31" s="19"/>
      <c r="R31" s="23">
        <f t="shared" si="2"/>
        <v>0</v>
      </c>
      <c r="S31" s="61"/>
      <c r="T31" s="19"/>
      <c r="U31" s="61">
        <f t="shared" si="3"/>
        <v>0</v>
      </c>
      <c r="V31" s="19">
        <f t="shared" si="4"/>
        <v>0</v>
      </c>
      <c r="W31" s="19">
        <f t="shared" si="5"/>
        <v>1000</v>
      </c>
    </row>
    <row r="32" spans="2:23">
      <c r="B32" s="19" t="s">
        <v>37</v>
      </c>
      <c r="C32" s="19" t="s">
        <v>38</v>
      </c>
      <c r="D32" s="19" t="s">
        <v>83</v>
      </c>
      <c r="E32" s="20" t="s">
        <v>84</v>
      </c>
      <c r="F32" s="21" t="s">
        <v>85</v>
      </c>
      <c r="G32" s="21" t="s">
        <v>86</v>
      </c>
      <c r="H32" s="19">
        <v>1000</v>
      </c>
      <c r="I32" s="19">
        <v>1000</v>
      </c>
      <c r="J32" s="19"/>
      <c r="K32" s="19"/>
      <c r="L32" s="19"/>
      <c r="M32" s="19"/>
      <c r="N32" s="19">
        <f t="shared" si="0"/>
        <v>0</v>
      </c>
      <c r="O32" s="19">
        <f t="shared" si="1"/>
        <v>1000</v>
      </c>
      <c r="P32" s="23"/>
      <c r="Q32" s="19"/>
      <c r="R32" s="23">
        <f t="shared" si="2"/>
        <v>0</v>
      </c>
      <c r="S32" s="61"/>
      <c r="T32" s="19"/>
      <c r="U32" s="61">
        <f t="shared" si="3"/>
        <v>0</v>
      </c>
      <c r="V32" s="19">
        <f t="shared" si="4"/>
        <v>0</v>
      </c>
      <c r="W32" s="19">
        <f t="shared" si="5"/>
        <v>1000</v>
      </c>
    </row>
    <row r="33" spans="2:23">
      <c r="B33" s="19" t="s">
        <v>37</v>
      </c>
      <c r="C33" s="19" t="s">
        <v>38</v>
      </c>
      <c r="D33" s="19" t="s">
        <v>87</v>
      </c>
      <c r="E33" s="20" t="s">
        <v>88</v>
      </c>
      <c r="F33" s="21" t="s">
        <v>89</v>
      </c>
      <c r="G33" s="21" t="s">
        <v>90</v>
      </c>
      <c r="H33" s="19">
        <v>1000</v>
      </c>
      <c r="I33" s="19">
        <v>1000</v>
      </c>
      <c r="J33" s="19"/>
      <c r="K33" s="19"/>
      <c r="L33" s="19"/>
      <c r="M33" s="19"/>
      <c r="N33" s="19">
        <f t="shared" si="0"/>
        <v>0</v>
      </c>
      <c r="O33" s="19">
        <f t="shared" si="1"/>
        <v>1000</v>
      </c>
      <c r="P33" s="23"/>
      <c r="Q33" s="19"/>
      <c r="R33" s="23">
        <f t="shared" si="2"/>
        <v>0</v>
      </c>
      <c r="S33" s="61"/>
      <c r="T33" s="19"/>
      <c r="U33" s="61">
        <f t="shared" si="3"/>
        <v>0</v>
      </c>
      <c r="V33" s="19">
        <f t="shared" si="4"/>
        <v>0</v>
      </c>
      <c r="W33" s="19">
        <f t="shared" si="5"/>
        <v>1000</v>
      </c>
    </row>
    <row r="34" spans="2:23">
      <c r="B34" s="19" t="s">
        <v>37</v>
      </c>
      <c r="C34" s="19" t="s">
        <v>38</v>
      </c>
      <c r="D34" s="19" t="s">
        <v>91</v>
      </c>
      <c r="E34" s="20" t="s">
        <v>92</v>
      </c>
      <c r="F34" s="21" t="s">
        <v>42</v>
      </c>
      <c r="G34" s="21" t="s">
        <v>93</v>
      </c>
      <c r="H34" s="19">
        <v>1000</v>
      </c>
      <c r="I34" s="19">
        <v>1000</v>
      </c>
      <c r="J34" s="19"/>
      <c r="K34" s="19"/>
      <c r="L34" s="19"/>
      <c r="M34" s="19"/>
      <c r="N34" s="19">
        <f t="shared" si="0"/>
        <v>0</v>
      </c>
      <c r="O34" s="19">
        <f t="shared" si="1"/>
        <v>1000</v>
      </c>
      <c r="P34" s="23"/>
      <c r="Q34" s="19"/>
      <c r="R34" s="23">
        <f t="shared" si="2"/>
        <v>0</v>
      </c>
      <c r="S34" s="61"/>
      <c r="T34" s="19"/>
      <c r="U34" s="61">
        <f t="shared" si="3"/>
        <v>0</v>
      </c>
      <c r="V34" s="19">
        <f t="shared" si="4"/>
        <v>0</v>
      </c>
      <c r="W34" s="19">
        <f t="shared" si="5"/>
        <v>1000</v>
      </c>
    </row>
    <row r="35" spans="2:23">
      <c r="B35" s="29" t="s">
        <v>37</v>
      </c>
      <c r="C35" s="29" t="s">
        <v>94</v>
      </c>
      <c r="D35" s="29" t="s">
        <v>5</v>
      </c>
      <c r="E35" s="30"/>
      <c r="F35" s="31"/>
      <c r="G35" s="31" t="s">
        <v>34</v>
      </c>
      <c r="H35" s="29">
        <v>765648056</v>
      </c>
      <c r="I35" s="29">
        <f>SUM(I36:I55)</f>
        <v>765648056</v>
      </c>
      <c r="J35" s="29">
        <f>SUM(J36:J55)</f>
        <v>317331030.81999999</v>
      </c>
      <c r="K35" s="29">
        <f>SUM(K36:K55)</f>
        <v>0</v>
      </c>
      <c r="L35" s="29">
        <f>SUM(L36:L55)</f>
        <v>0</v>
      </c>
      <c r="M35" s="29">
        <f>SUM(M36:M55)</f>
        <v>0</v>
      </c>
      <c r="N35" s="29">
        <f t="shared" si="0"/>
        <v>317331030.81999999</v>
      </c>
      <c r="O35" s="29">
        <f t="shared" si="1"/>
        <v>1082979086.8199999</v>
      </c>
      <c r="P35" s="23">
        <f>SUM(P36:P55)</f>
        <v>0</v>
      </c>
      <c r="Q35" s="29">
        <v>374125166.31</v>
      </c>
      <c r="R35" s="23">
        <f t="shared" si="2"/>
        <v>374125166.31</v>
      </c>
      <c r="S35" s="61">
        <f>SUM(S36:S55)</f>
        <v>0</v>
      </c>
      <c r="T35" s="29">
        <v>368994343.31</v>
      </c>
      <c r="U35" s="61">
        <f t="shared" si="3"/>
        <v>368994343.31</v>
      </c>
      <c r="V35" s="29">
        <f t="shared" si="4"/>
        <v>5130823</v>
      </c>
      <c r="W35" s="29">
        <f t="shared" si="5"/>
        <v>708853920.50999999</v>
      </c>
    </row>
    <row r="36" spans="2:23">
      <c r="B36" s="19" t="s">
        <v>37</v>
      </c>
      <c r="C36" s="19" t="s">
        <v>94</v>
      </c>
      <c r="D36" s="19" t="s">
        <v>40</v>
      </c>
      <c r="E36" s="20" t="s">
        <v>95</v>
      </c>
      <c r="F36" s="21" t="s">
        <v>42</v>
      </c>
      <c r="G36" s="21" t="s">
        <v>96</v>
      </c>
      <c r="H36" s="19">
        <v>97405886</v>
      </c>
      <c r="I36" s="19">
        <v>97405886</v>
      </c>
      <c r="J36" s="19"/>
      <c r="K36" s="19"/>
      <c r="L36" s="19"/>
      <c r="M36" s="19"/>
      <c r="N36" s="19">
        <f t="shared" si="0"/>
        <v>0</v>
      </c>
      <c r="O36" s="19">
        <f t="shared" si="1"/>
        <v>97405886</v>
      </c>
      <c r="P36" s="23"/>
      <c r="Q36" s="19">
        <v>9421606</v>
      </c>
      <c r="R36" s="23">
        <f t="shared" si="2"/>
        <v>9421606</v>
      </c>
      <c r="S36" s="61"/>
      <c r="T36" s="19">
        <v>9349949</v>
      </c>
      <c r="U36" s="61">
        <f t="shared" si="3"/>
        <v>9349949</v>
      </c>
      <c r="V36" s="19">
        <f t="shared" si="4"/>
        <v>71657</v>
      </c>
      <c r="W36" s="19">
        <f t="shared" si="5"/>
        <v>87984280</v>
      </c>
    </row>
    <row r="37" spans="2:23">
      <c r="B37" s="19" t="s">
        <v>37</v>
      </c>
      <c r="C37" s="19" t="s">
        <v>94</v>
      </c>
      <c r="D37" s="19" t="s">
        <v>44</v>
      </c>
      <c r="E37" s="20" t="s">
        <v>95</v>
      </c>
      <c r="F37" s="21" t="s">
        <v>42</v>
      </c>
      <c r="G37" s="21" t="s">
        <v>96</v>
      </c>
      <c r="H37" s="19">
        <v>312593786</v>
      </c>
      <c r="I37" s="19">
        <v>312593786</v>
      </c>
      <c r="J37" s="19"/>
      <c r="K37" s="19"/>
      <c r="L37" s="19"/>
      <c r="M37" s="19"/>
      <c r="N37" s="19">
        <f t="shared" si="0"/>
        <v>0</v>
      </c>
      <c r="O37" s="19">
        <f t="shared" si="1"/>
        <v>312593786</v>
      </c>
      <c r="P37" s="23"/>
      <c r="Q37" s="19">
        <v>23065569</v>
      </c>
      <c r="R37" s="23">
        <f t="shared" si="2"/>
        <v>23065569</v>
      </c>
      <c r="S37" s="61"/>
      <c r="T37" s="19">
        <v>25832864</v>
      </c>
      <c r="U37" s="61">
        <f t="shared" si="3"/>
        <v>25832864</v>
      </c>
      <c r="V37" s="19">
        <f t="shared" si="4"/>
        <v>-2767295</v>
      </c>
      <c r="W37" s="19">
        <f t="shared" si="5"/>
        <v>289528217</v>
      </c>
    </row>
    <row r="38" spans="2:23">
      <c r="B38" s="19" t="s">
        <v>37</v>
      </c>
      <c r="C38" s="19" t="s">
        <v>94</v>
      </c>
      <c r="D38" s="19" t="s">
        <v>45</v>
      </c>
      <c r="E38" s="20" t="s">
        <v>95</v>
      </c>
      <c r="F38" s="21" t="s">
        <v>42</v>
      </c>
      <c r="G38" s="21" t="s">
        <v>96</v>
      </c>
      <c r="H38" s="19">
        <v>66618348</v>
      </c>
      <c r="I38" s="19">
        <v>66618348</v>
      </c>
      <c r="J38" s="19"/>
      <c r="K38" s="19"/>
      <c r="L38" s="19"/>
      <c r="M38" s="19"/>
      <c r="N38" s="19">
        <f t="shared" si="0"/>
        <v>0</v>
      </c>
      <c r="O38" s="19">
        <f t="shared" si="1"/>
        <v>66618348</v>
      </c>
      <c r="P38" s="23"/>
      <c r="Q38" s="19">
        <v>4799533</v>
      </c>
      <c r="R38" s="23">
        <f t="shared" si="2"/>
        <v>4799533</v>
      </c>
      <c r="S38" s="61"/>
      <c r="T38" s="19">
        <v>5375357</v>
      </c>
      <c r="U38" s="61">
        <f t="shared" si="3"/>
        <v>5375357</v>
      </c>
      <c r="V38" s="19">
        <f t="shared" si="4"/>
        <v>-575824</v>
      </c>
      <c r="W38" s="19">
        <f t="shared" si="5"/>
        <v>61818815</v>
      </c>
    </row>
    <row r="39" spans="2:23">
      <c r="B39" s="19" t="s">
        <v>37</v>
      </c>
      <c r="C39" s="19" t="s">
        <v>94</v>
      </c>
      <c r="D39" s="19" t="s">
        <v>46</v>
      </c>
      <c r="E39" s="20" t="s">
        <v>95</v>
      </c>
      <c r="F39" s="21" t="s">
        <v>42</v>
      </c>
      <c r="G39" s="21" t="s">
        <v>96</v>
      </c>
      <c r="H39" s="19">
        <v>133236696</v>
      </c>
      <c r="I39" s="19">
        <v>133236696</v>
      </c>
      <c r="J39" s="19"/>
      <c r="K39" s="19"/>
      <c r="L39" s="19"/>
      <c r="M39" s="19"/>
      <c r="N39" s="19">
        <f t="shared" si="0"/>
        <v>0</v>
      </c>
      <c r="O39" s="19">
        <f t="shared" si="1"/>
        <v>133236696</v>
      </c>
      <c r="P39" s="23"/>
      <c r="Q39" s="19">
        <v>9719336</v>
      </c>
      <c r="R39" s="23">
        <f t="shared" si="2"/>
        <v>9719336</v>
      </c>
      <c r="S39" s="61"/>
      <c r="T39" s="19">
        <v>10885415</v>
      </c>
      <c r="U39" s="61">
        <f t="shared" si="3"/>
        <v>10885415</v>
      </c>
      <c r="V39" s="19">
        <f t="shared" si="4"/>
        <v>-1166079</v>
      </c>
      <c r="W39" s="19">
        <f t="shared" si="5"/>
        <v>123517360</v>
      </c>
    </row>
    <row r="40" spans="2:23">
      <c r="B40" s="19" t="s">
        <v>37</v>
      </c>
      <c r="C40" s="19" t="s">
        <v>94</v>
      </c>
      <c r="D40" s="19" t="s">
        <v>47</v>
      </c>
      <c r="E40" s="20" t="s">
        <v>95</v>
      </c>
      <c r="F40" s="21" t="s">
        <v>42</v>
      </c>
      <c r="G40" s="21" t="s">
        <v>96</v>
      </c>
      <c r="H40" s="19">
        <v>6000000</v>
      </c>
      <c r="I40" s="19">
        <v>6000000</v>
      </c>
      <c r="J40" s="19"/>
      <c r="K40" s="19"/>
      <c r="L40" s="19"/>
      <c r="M40" s="19"/>
      <c r="N40" s="19">
        <f t="shared" si="0"/>
        <v>0</v>
      </c>
      <c r="O40" s="19">
        <f t="shared" si="1"/>
        <v>6000000</v>
      </c>
      <c r="P40" s="23"/>
      <c r="Q40" s="19">
        <v>213408</v>
      </c>
      <c r="R40" s="23">
        <f t="shared" si="2"/>
        <v>213408</v>
      </c>
      <c r="S40" s="61"/>
      <c r="T40" s="19">
        <v>199471</v>
      </c>
      <c r="U40" s="61">
        <f t="shared" si="3"/>
        <v>199471</v>
      </c>
      <c r="V40" s="19">
        <f t="shared" si="4"/>
        <v>13937</v>
      </c>
      <c r="W40" s="19">
        <f t="shared" si="5"/>
        <v>5786592</v>
      </c>
    </row>
    <row r="41" spans="2:23">
      <c r="B41" s="19" t="s">
        <v>37</v>
      </c>
      <c r="C41" s="19" t="s">
        <v>94</v>
      </c>
      <c r="D41" s="19" t="s">
        <v>49</v>
      </c>
      <c r="E41" s="20" t="s">
        <v>95</v>
      </c>
      <c r="F41" s="21" t="s">
        <v>42</v>
      </c>
      <c r="G41" s="21" t="s">
        <v>96</v>
      </c>
      <c r="H41" s="19">
        <v>1000</v>
      </c>
      <c r="I41" s="19">
        <v>1000</v>
      </c>
      <c r="J41" s="19"/>
      <c r="K41" s="19"/>
      <c r="L41" s="19"/>
      <c r="M41" s="19"/>
      <c r="N41" s="19">
        <f t="shared" si="0"/>
        <v>0</v>
      </c>
      <c r="O41" s="19">
        <f t="shared" si="1"/>
        <v>1000</v>
      </c>
      <c r="P41" s="23"/>
      <c r="Q41" s="19"/>
      <c r="R41" s="23">
        <f t="shared" si="2"/>
        <v>0</v>
      </c>
      <c r="S41" s="61"/>
      <c r="T41" s="19"/>
      <c r="U41" s="61">
        <f t="shared" si="3"/>
        <v>0</v>
      </c>
      <c r="V41" s="19">
        <f t="shared" si="4"/>
        <v>0</v>
      </c>
      <c r="W41" s="19">
        <f t="shared" si="5"/>
        <v>1000</v>
      </c>
    </row>
    <row r="42" spans="2:23">
      <c r="B42" s="19" t="s">
        <v>37</v>
      </c>
      <c r="C42" s="19" t="s">
        <v>94</v>
      </c>
      <c r="D42" s="19" t="s">
        <v>50</v>
      </c>
      <c r="E42" s="20" t="s">
        <v>51</v>
      </c>
      <c r="F42" s="21" t="s">
        <v>52</v>
      </c>
      <c r="G42" s="21" t="s">
        <v>53</v>
      </c>
      <c r="H42" s="19">
        <v>1000000</v>
      </c>
      <c r="I42" s="19">
        <v>1000000</v>
      </c>
      <c r="J42" s="19"/>
      <c r="K42" s="19"/>
      <c r="L42" s="19"/>
      <c r="M42" s="19"/>
      <c r="N42" s="19">
        <f t="shared" si="0"/>
        <v>0</v>
      </c>
      <c r="O42" s="19">
        <f t="shared" si="1"/>
        <v>1000000</v>
      </c>
      <c r="P42" s="23"/>
      <c r="Q42" s="19">
        <v>1189888</v>
      </c>
      <c r="R42" s="23">
        <f t="shared" si="2"/>
        <v>1189888</v>
      </c>
      <c r="S42" s="61"/>
      <c r="T42" s="19">
        <v>10133</v>
      </c>
      <c r="U42" s="61">
        <f t="shared" si="3"/>
        <v>10133</v>
      </c>
      <c r="V42" s="19">
        <f t="shared" si="4"/>
        <v>1179755</v>
      </c>
      <c r="W42" s="19">
        <f t="shared" si="5"/>
        <v>-189888</v>
      </c>
    </row>
    <row r="43" spans="2:23">
      <c r="B43" s="19" t="s">
        <v>37</v>
      </c>
      <c r="C43" s="19" t="s">
        <v>94</v>
      </c>
      <c r="D43" s="19" t="s">
        <v>97</v>
      </c>
      <c r="E43" s="20" t="s">
        <v>98</v>
      </c>
      <c r="F43" s="21" t="s">
        <v>56</v>
      </c>
      <c r="G43" s="21" t="s">
        <v>99</v>
      </c>
      <c r="H43" s="19">
        <v>34451530</v>
      </c>
      <c r="I43" s="19">
        <v>34451530</v>
      </c>
      <c r="J43" s="19"/>
      <c r="K43" s="19"/>
      <c r="L43" s="19"/>
      <c r="M43" s="19"/>
      <c r="N43" s="19">
        <f t="shared" si="0"/>
        <v>0</v>
      </c>
      <c r="O43" s="19">
        <f t="shared" si="1"/>
        <v>34451530</v>
      </c>
      <c r="P43" s="23"/>
      <c r="Q43" s="19">
        <v>2517538</v>
      </c>
      <c r="R43" s="23">
        <f t="shared" si="2"/>
        <v>2517538</v>
      </c>
      <c r="S43" s="61"/>
      <c r="T43" s="19">
        <v>0</v>
      </c>
      <c r="U43" s="61">
        <f t="shared" si="3"/>
        <v>0</v>
      </c>
      <c r="V43" s="19">
        <f t="shared" si="4"/>
        <v>2517538</v>
      </c>
      <c r="W43" s="19">
        <f t="shared" si="5"/>
        <v>31933992</v>
      </c>
    </row>
    <row r="44" spans="2:23">
      <c r="B44" s="19" t="s">
        <v>37</v>
      </c>
      <c r="C44" s="19" t="s">
        <v>94</v>
      </c>
      <c r="D44" s="19" t="s">
        <v>58</v>
      </c>
      <c r="E44" s="20" t="s">
        <v>98</v>
      </c>
      <c r="F44" s="21" t="s">
        <v>56</v>
      </c>
      <c r="G44" s="21" t="s">
        <v>99</v>
      </c>
      <c r="H44" s="19">
        <v>63948624</v>
      </c>
      <c r="I44" s="19">
        <v>63948624</v>
      </c>
      <c r="J44" s="19"/>
      <c r="K44" s="19"/>
      <c r="L44" s="19"/>
      <c r="M44" s="19"/>
      <c r="N44" s="19">
        <f t="shared" si="0"/>
        <v>0</v>
      </c>
      <c r="O44" s="19">
        <f t="shared" si="1"/>
        <v>63948624</v>
      </c>
      <c r="P44" s="23"/>
      <c r="Q44" s="19">
        <v>3594523</v>
      </c>
      <c r="R44" s="23">
        <f t="shared" si="2"/>
        <v>3594523</v>
      </c>
      <c r="S44" s="61"/>
      <c r="T44" s="19">
        <v>0</v>
      </c>
      <c r="U44" s="61">
        <f t="shared" si="3"/>
        <v>0</v>
      </c>
      <c r="V44" s="19">
        <f t="shared" si="4"/>
        <v>3594523</v>
      </c>
      <c r="W44" s="19">
        <f t="shared" si="5"/>
        <v>60354101</v>
      </c>
    </row>
    <row r="45" spans="2:23">
      <c r="B45" s="19" t="s">
        <v>37</v>
      </c>
      <c r="C45" s="19" t="s">
        <v>94</v>
      </c>
      <c r="D45" s="19" t="s">
        <v>59</v>
      </c>
      <c r="E45" s="20" t="s">
        <v>98</v>
      </c>
      <c r="F45" s="21" t="s">
        <v>56</v>
      </c>
      <c r="G45" s="21" t="s">
        <v>99</v>
      </c>
      <c r="H45" s="19">
        <v>13628395</v>
      </c>
      <c r="I45" s="19">
        <v>13628395</v>
      </c>
      <c r="J45" s="19"/>
      <c r="K45" s="19"/>
      <c r="L45" s="19"/>
      <c r="M45" s="19"/>
      <c r="N45" s="19">
        <f t="shared" si="0"/>
        <v>0</v>
      </c>
      <c r="O45" s="19">
        <f t="shared" si="1"/>
        <v>13628395</v>
      </c>
      <c r="P45" s="23"/>
      <c r="Q45" s="19">
        <v>747956</v>
      </c>
      <c r="R45" s="23">
        <f t="shared" si="2"/>
        <v>747956</v>
      </c>
      <c r="S45" s="61"/>
      <c r="T45" s="19">
        <v>0</v>
      </c>
      <c r="U45" s="61">
        <f t="shared" si="3"/>
        <v>0</v>
      </c>
      <c r="V45" s="19">
        <f t="shared" si="4"/>
        <v>747956</v>
      </c>
      <c r="W45" s="19">
        <f t="shared" si="5"/>
        <v>12880439</v>
      </c>
    </row>
    <row r="46" spans="2:23">
      <c r="B46" s="19" t="s">
        <v>37</v>
      </c>
      <c r="C46" s="19" t="s">
        <v>94</v>
      </c>
      <c r="D46" s="19" t="s">
        <v>60</v>
      </c>
      <c r="E46" s="20" t="s">
        <v>98</v>
      </c>
      <c r="F46" s="21" t="s">
        <v>56</v>
      </c>
      <c r="G46" s="21" t="s">
        <v>99</v>
      </c>
      <c r="H46" s="19">
        <v>27256791</v>
      </c>
      <c r="I46" s="19">
        <v>27256791</v>
      </c>
      <c r="J46" s="19"/>
      <c r="K46" s="19"/>
      <c r="L46" s="19"/>
      <c r="M46" s="19"/>
      <c r="N46" s="19">
        <f t="shared" si="0"/>
        <v>0</v>
      </c>
      <c r="O46" s="19">
        <f t="shared" si="1"/>
        <v>27256791</v>
      </c>
      <c r="P46" s="23"/>
      <c r="Q46" s="19">
        <v>1514655</v>
      </c>
      <c r="R46" s="23">
        <f t="shared" si="2"/>
        <v>1514655</v>
      </c>
      <c r="S46" s="61"/>
      <c r="T46" s="19">
        <v>0</v>
      </c>
      <c r="U46" s="61">
        <f t="shared" si="3"/>
        <v>0</v>
      </c>
      <c r="V46" s="19">
        <f t="shared" si="4"/>
        <v>1514655</v>
      </c>
      <c r="W46" s="19">
        <f t="shared" si="5"/>
        <v>25742136</v>
      </c>
    </row>
    <row r="47" spans="2:23">
      <c r="B47" s="19" t="s">
        <v>37</v>
      </c>
      <c r="C47" s="19" t="s">
        <v>94</v>
      </c>
      <c r="D47" s="19" t="s">
        <v>61</v>
      </c>
      <c r="E47" s="20" t="s">
        <v>62</v>
      </c>
      <c r="F47" s="21" t="s">
        <v>63</v>
      </c>
      <c r="G47" s="21" t="s">
        <v>64</v>
      </c>
      <c r="H47" s="19">
        <v>6000000</v>
      </c>
      <c r="I47" s="19">
        <v>6000000</v>
      </c>
      <c r="J47" s="19"/>
      <c r="K47" s="19"/>
      <c r="L47" s="19"/>
      <c r="M47" s="19"/>
      <c r="N47" s="19">
        <f t="shared" si="0"/>
        <v>0</v>
      </c>
      <c r="O47" s="19">
        <f t="shared" si="1"/>
        <v>6000000</v>
      </c>
      <c r="P47" s="23"/>
      <c r="Q47" s="19">
        <v>10123.49</v>
      </c>
      <c r="R47" s="23">
        <f t="shared" si="2"/>
        <v>10123.49</v>
      </c>
      <c r="S47" s="61"/>
      <c r="T47" s="19">
        <v>10123.49</v>
      </c>
      <c r="U47" s="61">
        <f t="shared" si="3"/>
        <v>10123.49</v>
      </c>
      <c r="V47" s="19">
        <f t="shared" si="4"/>
        <v>0</v>
      </c>
      <c r="W47" s="19">
        <f t="shared" si="5"/>
        <v>5989876.5099999998</v>
      </c>
    </row>
    <row r="48" spans="2:23">
      <c r="B48" s="19" t="s">
        <v>37</v>
      </c>
      <c r="C48" s="19" t="s">
        <v>94</v>
      </c>
      <c r="D48" s="19" t="s">
        <v>65</v>
      </c>
      <c r="E48" s="20" t="s">
        <v>66</v>
      </c>
      <c r="F48" s="21" t="s">
        <v>52</v>
      </c>
      <c r="G48" s="21" t="s">
        <v>67</v>
      </c>
      <c r="H48" s="19">
        <v>1000</v>
      </c>
      <c r="I48" s="19">
        <v>1000</v>
      </c>
      <c r="J48" s="19"/>
      <c r="K48" s="19"/>
      <c r="L48" s="19"/>
      <c r="M48" s="19"/>
      <c r="N48" s="19">
        <f t="shared" si="0"/>
        <v>0</v>
      </c>
      <c r="O48" s="19">
        <f t="shared" si="1"/>
        <v>1000</v>
      </c>
      <c r="P48" s="23"/>
      <c r="Q48" s="19"/>
      <c r="R48" s="23">
        <f t="shared" si="2"/>
        <v>0</v>
      </c>
      <c r="S48" s="61"/>
      <c r="T48" s="19"/>
      <c r="U48" s="61">
        <f t="shared" si="3"/>
        <v>0</v>
      </c>
      <c r="V48" s="19">
        <f t="shared" si="4"/>
        <v>0</v>
      </c>
      <c r="W48" s="19">
        <f t="shared" si="5"/>
        <v>1000</v>
      </c>
    </row>
    <row r="49" spans="2:23">
      <c r="B49" s="19" t="s">
        <v>37</v>
      </c>
      <c r="C49" s="19" t="s">
        <v>94</v>
      </c>
      <c r="D49" s="19" t="s">
        <v>68</v>
      </c>
      <c r="E49" s="20" t="s">
        <v>69</v>
      </c>
      <c r="F49" s="21" t="s">
        <v>42</v>
      </c>
      <c r="G49" s="21" t="s">
        <v>70</v>
      </c>
      <c r="H49" s="19">
        <v>1000</v>
      </c>
      <c r="I49" s="19">
        <v>1000</v>
      </c>
      <c r="J49" s="19"/>
      <c r="K49" s="19"/>
      <c r="L49" s="19"/>
      <c r="M49" s="19"/>
      <c r="N49" s="19">
        <f t="shared" si="0"/>
        <v>0</v>
      </c>
      <c r="O49" s="19">
        <f t="shared" si="1"/>
        <v>1000</v>
      </c>
      <c r="P49" s="23"/>
      <c r="Q49" s="19"/>
      <c r="R49" s="23">
        <f t="shared" si="2"/>
        <v>0</v>
      </c>
      <c r="S49" s="61"/>
      <c r="T49" s="19"/>
      <c r="U49" s="61">
        <f t="shared" si="3"/>
        <v>0</v>
      </c>
      <c r="V49" s="19">
        <f t="shared" si="4"/>
        <v>0</v>
      </c>
      <c r="W49" s="19">
        <f t="shared" si="5"/>
        <v>1000</v>
      </c>
    </row>
    <row r="50" spans="2:23">
      <c r="B50" s="19" t="s">
        <v>37</v>
      </c>
      <c r="C50" s="19" t="s">
        <v>94</v>
      </c>
      <c r="D50" s="19" t="s">
        <v>71</v>
      </c>
      <c r="E50" s="20" t="s">
        <v>72</v>
      </c>
      <c r="F50" s="21" t="s">
        <v>73</v>
      </c>
      <c r="G50" s="21" t="s">
        <v>74</v>
      </c>
      <c r="H50" s="19">
        <v>1000</v>
      </c>
      <c r="I50" s="19">
        <v>1000</v>
      </c>
      <c r="J50" s="19">
        <v>317331030.81999999</v>
      </c>
      <c r="K50" s="19"/>
      <c r="L50" s="19"/>
      <c r="M50" s="19"/>
      <c r="N50" s="19">
        <f t="shared" si="0"/>
        <v>317331030.81999999</v>
      </c>
      <c r="O50" s="19">
        <f t="shared" si="1"/>
        <v>317332030.81999999</v>
      </c>
      <c r="P50" s="23"/>
      <c r="Q50" s="19">
        <v>317331030.81999999</v>
      </c>
      <c r="R50" s="23">
        <f t="shared" si="2"/>
        <v>317331030.81999999</v>
      </c>
      <c r="S50" s="61"/>
      <c r="T50" s="19">
        <v>317331030.81999999</v>
      </c>
      <c r="U50" s="61">
        <f t="shared" si="3"/>
        <v>317331030.81999999</v>
      </c>
      <c r="V50" s="19">
        <f t="shared" si="4"/>
        <v>0</v>
      </c>
      <c r="W50" s="19">
        <f t="shared" si="5"/>
        <v>1000</v>
      </c>
    </row>
    <row r="51" spans="2:23">
      <c r="B51" s="19" t="s">
        <v>37</v>
      </c>
      <c r="C51" s="19" t="s">
        <v>94</v>
      </c>
      <c r="D51" s="19" t="s">
        <v>75</v>
      </c>
      <c r="E51" s="20" t="s">
        <v>76</v>
      </c>
      <c r="F51" s="21" t="s">
        <v>77</v>
      </c>
      <c r="G51" s="21" t="s">
        <v>78</v>
      </c>
      <c r="H51" s="19">
        <v>3500000</v>
      </c>
      <c r="I51" s="19">
        <v>3500000</v>
      </c>
      <c r="J51" s="19"/>
      <c r="K51" s="19"/>
      <c r="L51" s="19"/>
      <c r="M51" s="19"/>
      <c r="N51" s="19">
        <f t="shared" si="0"/>
        <v>0</v>
      </c>
      <c r="O51" s="19">
        <f t="shared" si="1"/>
        <v>3500000</v>
      </c>
      <c r="P51" s="23"/>
      <c r="Q51" s="19"/>
      <c r="R51" s="23">
        <f t="shared" si="2"/>
        <v>0</v>
      </c>
      <c r="S51" s="61"/>
      <c r="T51" s="19"/>
      <c r="U51" s="61">
        <f t="shared" si="3"/>
        <v>0</v>
      </c>
      <c r="V51" s="19">
        <f t="shared" si="4"/>
        <v>0</v>
      </c>
      <c r="W51" s="19">
        <f t="shared" si="5"/>
        <v>3500000</v>
      </c>
    </row>
    <row r="52" spans="2:23">
      <c r="B52" s="19" t="s">
        <v>37</v>
      </c>
      <c r="C52" s="19" t="s">
        <v>94</v>
      </c>
      <c r="D52" s="19" t="s">
        <v>79</v>
      </c>
      <c r="E52" s="20" t="s">
        <v>80</v>
      </c>
      <c r="F52" s="21" t="s">
        <v>81</v>
      </c>
      <c r="G52" s="21" t="s">
        <v>82</v>
      </c>
      <c r="H52" s="19">
        <v>1000</v>
      </c>
      <c r="I52" s="19">
        <v>1000</v>
      </c>
      <c r="J52" s="19"/>
      <c r="K52" s="19"/>
      <c r="L52" s="19"/>
      <c r="M52" s="19"/>
      <c r="N52" s="19">
        <f t="shared" si="0"/>
        <v>0</v>
      </c>
      <c r="O52" s="19">
        <f t="shared" si="1"/>
        <v>1000</v>
      </c>
      <c r="P52" s="23"/>
      <c r="Q52" s="19"/>
      <c r="R52" s="23">
        <f t="shared" si="2"/>
        <v>0</v>
      </c>
      <c r="S52" s="61"/>
      <c r="T52" s="19"/>
      <c r="U52" s="61">
        <f t="shared" si="3"/>
        <v>0</v>
      </c>
      <c r="V52" s="19">
        <f t="shared" si="4"/>
        <v>0</v>
      </c>
      <c r="W52" s="19">
        <f t="shared" si="5"/>
        <v>1000</v>
      </c>
    </row>
    <row r="53" spans="2:23">
      <c r="B53" s="19" t="s">
        <v>37</v>
      </c>
      <c r="C53" s="19" t="s">
        <v>94</v>
      </c>
      <c r="D53" s="19" t="s">
        <v>83</v>
      </c>
      <c r="E53" s="20" t="s">
        <v>84</v>
      </c>
      <c r="F53" s="21" t="s">
        <v>85</v>
      </c>
      <c r="G53" s="21" t="s">
        <v>86</v>
      </c>
      <c r="H53" s="19">
        <v>1000</v>
      </c>
      <c r="I53" s="19">
        <v>1000</v>
      </c>
      <c r="J53" s="19"/>
      <c r="K53" s="19"/>
      <c r="L53" s="19"/>
      <c r="M53" s="19"/>
      <c r="N53" s="19">
        <f t="shared" si="0"/>
        <v>0</v>
      </c>
      <c r="O53" s="19">
        <f t="shared" si="1"/>
        <v>1000</v>
      </c>
      <c r="P53" s="23"/>
      <c r="Q53" s="19"/>
      <c r="R53" s="23">
        <f t="shared" si="2"/>
        <v>0</v>
      </c>
      <c r="S53" s="61"/>
      <c r="T53" s="19"/>
      <c r="U53" s="61">
        <f t="shared" si="3"/>
        <v>0</v>
      </c>
      <c r="V53" s="19">
        <f t="shared" si="4"/>
        <v>0</v>
      </c>
      <c r="W53" s="19">
        <f t="shared" si="5"/>
        <v>1000</v>
      </c>
    </row>
    <row r="54" spans="2:23">
      <c r="B54" s="19" t="s">
        <v>37</v>
      </c>
      <c r="C54" s="19" t="s">
        <v>94</v>
      </c>
      <c r="D54" s="19" t="s">
        <v>87</v>
      </c>
      <c r="E54" s="20" t="s">
        <v>88</v>
      </c>
      <c r="F54" s="21" t="s">
        <v>89</v>
      </c>
      <c r="G54" s="21" t="s">
        <v>90</v>
      </c>
      <c r="H54" s="19">
        <v>1000</v>
      </c>
      <c r="I54" s="19">
        <v>1000</v>
      </c>
      <c r="J54" s="19"/>
      <c r="K54" s="19"/>
      <c r="L54" s="19"/>
      <c r="M54" s="19"/>
      <c r="N54" s="19">
        <f t="shared" si="0"/>
        <v>0</v>
      </c>
      <c r="O54" s="19">
        <f t="shared" si="1"/>
        <v>1000</v>
      </c>
      <c r="P54" s="23"/>
      <c r="Q54" s="19"/>
      <c r="R54" s="23">
        <f t="shared" si="2"/>
        <v>0</v>
      </c>
      <c r="S54" s="61"/>
      <c r="T54" s="19"/>
      <c r="U54" s="61">
        <f t="shared" si="3"/>
        <v>0</v>
      </c>
      <c r="V54" s="19">
        <f t="shared" si="4"/>
        <v>0</v>
      </c>
      <c r="W54" s="19">
        <f t="shared" si="5"/>
        <v>1000</v>
      </c>
    </row>
    <row r="55" spans="2:23">
      <c r="B55" s="19" t="s">
        <v>37</v>
      </c>
      <c r="C55" s="19" t="s">
        <v>94</v>
      </c>
      <c r="D55" s="19" t="s">
        <v>91</v>
      </c>
      <c r="E55" s="20" t="s">
        <v>92</v>
      </c>
      <c r="F55" s="21" t="s">
        <v>42</v>
      </c>
      <c r="G55" s="21" t="s">
        <v>93</v>
      </c>
      <c r="H55" s="19">
        <v>1000</v>
      </c>
      <c r="I55" s="19">
        <v>1000</v>
      </c>
      <c r="J55" s="19"/>
      <c r="K55" s="19"/>
      <c r="L55" s="19"/>
      <c r="M55" s="19"/>
      <c r="N55" s="19">
        <f t="shared" si="0"/>
        <v>0</v>
      </c>
      <c r="O55" s="19">
        <f t="shared" si="1"/>
        <v>1000</v>
      </c>
      <c r="P55" s="23"/>
      <c r="Q55" s="19"/>
      <c r="R55" s="23">
        <f t="shared" si="2"/>
        <v>0</v>
      </c>
      <c r="S55" s="61"/>
      <c r="T55" s="19"/>
      <c r="U55" s="61">
        <f t="shared" si="3"/>
        <v>0</v>
      </c>
      <c r="V55" s="19">
        <f t="shared" si="4"/>
        <v>0</v>
      </c>
      <c r="W55" s="19">
        <f t="shared" si="5"/>
        <v>1000</v>
      </c>
    </row>
    <row r="56" spans="2:23">
      <c r="B56" s="32" t="s">
        <v>37</v>
      </c>
      <c r="C56" s="32" t="s">
        <v>100</v>
      </c>
      <c r="D56" s="32" t="s">
        <v>5</v>
      </c>
      <c r="E56" s="33"/>
      <c r="F56" s="34"/>
      <c r="G56" s="34" t="s">
        <v>34</v>
      </c>
      <c r="H56" s="32">
        <v>1739115509</v>
      </c>
      <c r="I56" s="32">
        <f>SUM(I57:I79)</f>
        <v>1739115509</v>
      </c>
      <c r="J56" s="32">
        <f>SUM(J57:J79)</f>
        <v>5455977.6200000001</v>
      </c>
      <c r="K56" s="32">
        <f>SUM(K57:K79)</f>
        <v>0</v>
      </c>
      <c r="L56" s="32">
        <f>SUM(L57:L79)</f>
        <v>0</v>
      </c>
      <c r="M56" s="32">
        <f>SUM(M57:M79)</f>
        <v>0</v>
      </c>
      <c r="N56" s="32">
        <f t="shared" si="0"/>
        <v>5455977.6200000001</v>
      </c>
      <c r="O56" s="32">
        <f t="shared" si="1"/>
        <v>1744571486.6199999</v>
      </c>
      <c r="P56" s="23">
        <f>SUM(P57:P79)</f>
        <v>0</v>
      </c>
      <c r="Q56" s="32">
        <v>162708499.36000001</v>
      </c>
      <c r="R56" s="23">
        <f t="shared" si="2"/>
        <v>162708499.36000001</v>
      </c>
      <c r="S56" s="61">
        <f>SUM(S57:S79)</f>
        <v>0</v>
      </c>
      <c r="T56" s="32">
        <v>129331419.36</v>
      </c>
      <c r="U56" s="61">
        <f t="shared" si="3"/>
        <v>129331419.36</v>
      </c>
      <c r="V56" s="32">
        <f t="shared" si="4"/>
        <v>33377080.000000015</v>
      </c>
      <c r="W56" s="32">
        <f t="shared" si="5"/>
        <v>1581862987.2599998</v>
      </c>
    </row>
    <row r="57" spans="2:23">
      <c r="B57" s="19" t="s">
        <v>37</v>
      </c>
      <c r="C57" s="19" t="s">
        <v>100</v>
      </c>
      <c r="D57" s="19" t="s">
        <v>49</v>
      </c>
      <c r="E57" s="20" t="s">
        <v>95</v>
      </c>
      <c r="F57" s="21" t="s">
        <v>42</v>
      </c>
      <c r="G57" s="21" t="s">
        <v>96</v>
      </c>
      <c r="H57" s="19">
        <v>1000</v>
      </c>
      <c r="I57" s="19">
        <v>1000</v>
      </c>
      <c r="J57" s="19"/>
      <c r="K57" s="19"/>
      <c r="L57" s="19"/>
      <c r="M57" s="19"/>
      <c r="N57" s="19">
        <f t="shared" si="0"/>
        <v>0</v>
      </c>
      <c r="O57" s="19">
        <f t="shared" si="1"/>
        <v>1000</v>
      </c>
      <c r="P57" s="23"/>
      <c r="Q57" s="19"/>
      <c r="R57" s="23">
        <f t="shared" si="2"/>
        <v>0</v>
      </c>
      <c r="S57" s="61"/>
      <c r="T57" s="19"/>
      <c r="U57" s="61">
        <f t="shared" si="3"/>
        <v>0</v>
      </c>
      <c r="V57" s="19">
        <f t="shared" si="4"/>
        <v>0</v>
      </c>
      <c r="W57" s="19">
        <f t="shared" si="5"/>
        <v>1000</v>
      </c>
    </row>
    <row r="58" spans="2:23">
      <c r="B58" s="19" t="s">
        <v>37</v>
      </c>
      <c r="C58" s="19" t="s">
        <v>100</v>
      </c>
      <c r="D58" s="19" t="s">
        <v>101</v>
      </c>
      <c r="E58" s="20" t="s">
        <v>95</v>
      </c>
      <c r="F58" s="21" t="s">
        <v>42</v>
      </c>
      <c r="G58" s="21" t="s">
        <v>96</v>
      </c>
      <c r="H58" s="19">
        <v>31758767</v>
      </c>
      <c r="I58" s="19">
        <v>31758767</v>
      </c>
      <c r="J58" s="19"/>
      <c r="K58" s="19"/>
      <c r="L58" s="19"/>
      <c r="M58" s="19"/>
      <c r="N58" s="19">
        <f t="shared" si="0"/>
        <v>0</v>
      </c>
      <c r="O58" s="19">
        <f t="shared" si="1"/>
        <v>31758767</v>
      </c>
      <c r="P58" s="23"/>
      <c r="Q58" s="19">
        <v>3164137</v>
      </c>
      <c r="R58" s="23">
        <f t="shared" si="2"/>
        <v>3164137</v>
      </c>
      <c r="S58" s="61"/>
      <c r="T58" s="19">
        <v>3140916</v>
      </c>
      <c r="U58" s="61">
        <f t="shared" si="3"/>
        <v>3140916</v>
      </c>
      <c r="V58" s="19">
        <f t="shared" si="4"/>
        <v>23221</v>
      </c>
      <c r="W58" s="19">
        <f t="shared" si="5"/>
        <v>28594630</v>
      </c>
    </row>
    <row r="59" spans="2:23">
      <c r="B59" s="19" t="s">
        <v>37</v>
      </c>
      <c r="C59" s="19" t="s">
        <v>100</v>
      </c>
      <c r="D59" s="19" t="s">
        <v>102</v>
      </c>
      <c r="E59" s="20" t="s">
        <v>95</v>
      </c>
      <c r="F59" s="21" t="s">
        <v>42</v>
      </c>
      <c r="G59" s="21" t="s">
        <v>96</v>
      </c>
      <c r="H59" s="19">
        <v>540152429</v>
      </c>
      <c r="I59" s="19">
        <v>540152429</v>
      </c>
      <c r="J59" s="19"/>
      <c r="K59" s="19"/>
      <c r="L59" s="19"/>
      <c r="M59" s="19"/>
      <c r="N59" s="19">
        <f t="shared" si="0"/>
        <v>0</v>
      </c>
      <c r="O59" s="19">
        <f t="shared" si="1"/>
        <v>540152429</v>
      </c>
      <c r="P59" s="23"/>
      <c r="Q59" s="19">
        <v>55011150</v>
      </c>
      <c r="R59" s="23">
        <f t="shared" si="2"/>
        <v>55011150</v>
      </c>
      <c r="S59" s="61"/>
      <c r="T59" s="19">
        <v>54607440</v>
      </c>
      <c r="U59" s="61">
        <f t="shared" si="3"/>
        <v>54607440</v>
      </c>
      <c r="V59" s="19">
        <f t="shared" si="4"/>
        <v>403710</v>
      </c>
      <c r="W59" s="19">
        <f t="shared" si="5"/>
        <v>485141279</v>
      </c>
    </row>
    <row r="60" spans="2:23">
      <c r="B60" s="19" t="s">
        <v>37</v>
      </c>
      <c r="C60" s="19" t="s">
        <v>100</v>
      </c>
      <c r="D60" s="19" t="s">
        <v>103</v>
      </c>
      <c r="E60" s="20" t="s">
        <v>95</v>
      </c>
      <c r="F60" s="21" t="s">
        <v>42</v>
      </c>
      <c r="G60" s="21" t="s">
        <v>96</v>
      </c>
      <c r="H60" s="19">
        <v>372227758</v>
      </c>
      <c r="I60" s="19">
        <v>372227758</v>
      </c>
      <c r="J60" s="19"/>
      <c r="K60" s="19"/>
      <c r="L60" s="19"/>
      <c r="M60" s="19"/>
      <c r="N60" s="19">
        <f t="shared" si="0"/>
        <v>0</v>
      </c>
      <c r="O60" s="19">
        <f t="shared" si="1"/>
        <v>372227758</v>
      </c>
      <c r="P60" s="23"/>
      <c r="Q60" s="19">
        <v>37085189</v>
      </c>
      <c r="R60" s="23">
        <f t="shared" si="2"/>
        <v>37085189</v>
      </c>
      <c r="S60" s="61"/>
      <c r="T60" s="19">
        <v>36813032</v>
      </c>
      <c r="U60" s="61">
        <f t="shared" si="3"/>
        <v>36813032</v>
      </c>
      <c r="V60" s="19">
        <f t="shared" si="4"/>
        <v>272157</v>
      </c>
      <c r="W60" s="19">
        <f t="shared" si="5"/>
        <v>335142569</v>
      </c>
    </row>
    <row r="61" spans="2:23">
      <c r="B61" s="19" t="s">
        <v>37</v>
      </c>
      <c r="C61" s="19" t="s">
        <v>100</v>
      </c>
      <c r="D61" s="19" t="s">
        <v>104</v>
      </c>
      <c r="E61" s="20" t="s">
        <v>95</v>
      </c>
      <c r="F61" s="21" t="s">
        <v>42</v>
      </c>
      <c r="G61" s="21" t="s">
        <v>96</v>
      </c>
      <c r="H61" s="19">
        <v>56262219</v>
      </c>
      <c r="I61" s="19">
        <v>56262219</v>
      </c>
      <c r="J61" s="19"/>
      <c r="K61" s="19"/>
      <c r="L61" s="19"/>
      <c r="M61" s="19"/>
      <c r="N61" s="19">
        <f t="shared" si="0"/>
        <v>0</v>
      </c>
      <c r="O61" s="19">
        <f t="shared" si="1"/>
        <v>56262219</v>
      </c>
      <c r="P61" s="23"/>
      <c r="Q61" s="19">
        <v>4409862</v>
      </c>
      <c r="R61" s="23">
        <f t="shared" si="2"/>
        <v>4409862</v>
      </c>
      <c r="S61" s="61"/>
      <c r="T61" s="19">
        <v>4377499</v>
      </c>
      <c r="U61" s="61">
        <f t="shared" si="3"/>
        <v>4377499</v>
      </c>
      <c r="V61" s="19">
        <f t="shared" si="4"/>
        <v>32363</v>
      </c>
      <c r="W61" s="19">
        <f t="shared" si="5"/>
        <v>51852357</v>
      </c>
    </row>
    <row r="62" spans="2:23">
      <c r="B62" s="19" t="s">
        <v>37</v>
      </c>
      <c r="C62" s="19" t="s">
        <v>100</v>
      </c>
      <c r="D62" s="19" t="s">
        <v>105</v>
      </c>
      <c r="E62" s="20" t="s">
        <v>95</v>
      </c>
      <c r="F62" s="21" t="s">
        <v>42</v>
      </c>
      <c r="G62" s="21" t="s">
        <v>96</v>
      </c>
      <c r="H62" s="19">
        <v>150916663</v>
      </c>
      <c r="I62" s="19">
        <v>150916663</v>
      </c>
      <c r="J62" s="19"/>
      <c r="K62" s="19"/>
      <c r="L62" s="19"/>
      <c r="M62" s="19"/>
      <c r="N62" s="19">
        <f t="shared" si="0"/>
        <v>0</v>
      </c>
      <c r="O62" s="19">
        <f t="shared" si="1"/>
        <v>150916663</v>
      </c>
      <c r="P62" s="23"/>
      <c r="Q62" s="19">
        <v>15035883</v>
      </c>
      <c r="R62" s="23">
        <f t="shared" si="2"/>
        <v>15035883</v>
      </c>
      <c r="S62" s="61"/>
      <c r="T62" s="19">
        <v>14925539</v>
      </c>
      <c r="U62" s="61">
        <f t="shared" si="3"/>
        <v>14925539</v>
      </c>
      <c r="V62" s="19">
        <f t="shared" si="4"/>
        <v>110344</v>
      </c>
      <c r="W62" s="19">
        <f t="shared" si="5"/>
        <v>135880780</v>
      </c>
    </row>
    <row r="63" spans="2:23">
      <c r="B63" s="19" t="s">
        <v>37</v>
      </c>
      <c r="C63" s="19" t="s">
        <v>100</v>
      </c>
      <c r="D63" s="19" t="s">
        <v>106</v>
      </c>
      <c r="E63" s="20" t="s">
        <v>95</v>
      </c>
      <c r="F63" s="21" t="s">
        <v>42</v>
      </c>
      <c r="G63" s="21" t="s">
        <v>96</v>
      </c>
      <c r="H63" s="19">
        <v>99027338</v>
      </c>
      <c r="I63" s="19">
        <v>99027338</v>
      </c>
      <c r="J63" s="19"/>
      <c r="K63" s="19"/>
      <c r="L63" s="19"/>
      <c r="M63" s="19"/>
      <c r="N63" s="19">
        <f t="shared" si="0"/>
        <v>0</v>
      </c>
      <c r="O63" s="19">
        <f t="shared" si="1"/>
        <v>99027338</v>
      </c>
      <c r="P63" s="23"/>
      <c r="Q63" s="19">
        <v>9866130</v>
      </c>
      <c r="R63" s="23">
        <f t="shared" si="2"/>
        <v>9866130</v>
      </c>
      <c r="S63" s="61"/>
      <c r="T63" s="19">
        <v>9793726</v>
      </c>
      <c r="U63" s="61">
        <f t="shared" si="3"/>
        <v>9793726</v>
      </c>
      <c r="V63" s="19">
        <f t="shared" si="4"/>
        <v>72404</v>
      </c>
      <c r="W63" s="19">
        <f t="shared" si="5"/>
        <v>89161208</v>
      </c>
    </row>
    <row r="64" spans="2:23">
      <c r="B64" s="19" t="s">
        <v>37</v>
      </c>
      <c r="C64" s="19" t="s">
        <v>100</v>
      </c>
      <c r="D64" s="19" t="s">
        <v>50</v>
      </c>
      <c r="E64" s="20" t="s">
        <v>51</v>
      </c>
      <c r="F64" s="21" t="s">
        <v>52</v>
      </c>
      <c r="G64" s="21" t="s">
        <v>53</v>
      </c>
      <c r="H64" s="19">
        <v>2150000</v>
      </c>
      <c r="I64" s="19">
        <v>2150000</v>
      </c>
      <c r="J64" s="19"/>
      <c r="K64" s="19"/>
      <c r="L64" s="19"/>
      <c r="M64" s="19"/>
      <c r="N64" s="19">
        <f t="shared" si="0"/>
        <v>0</v>
      </c>
      <c r="O64" s="19">
        <f t="shared" si="1"/>
        <v>2150000</v>
      </c>
      <c r="P64" s="23"/>
      <c r="Q64" s="19">
        <v>2336805</v>
      </c>
      <c r="R64" s="23">
        <f t="shared" si="2"/>
        <v>2336805</v>
      </c>
      <c r="S64" s="61"/>
      <c r="T64" s="19">
        <v>122610</v>
      </c>
      <c r="U64" s="61">
        <f t="shared" si="3"/>
        <v>122610</v>
      </c>
      <c r="V64" s="19">
        <f t="shared" si="4"/>
        <v>2214195</v>
      </c>
      <c r="W64" s="19">
        <f t="shared" si="5"/>
        <v>-186805</v>
      </c>
    </row>
    <row r="65" spans="2:23">
      <c r="B65" s="19" t="s">
        <v>37</v>
      </c>
      <c r="C65" s="19" t="s">
        <v>100</v>
      </c>
      <c r="D65" s="19" t="s">
        <v>107</v>
      </c>
      <c r="E65" s="20" t="s">
        <v>108</v>
      </c>
      <c r="F65" s="21" t="s">
        <v>56</v>
      </c>
      <c r="G65" s="21" t="s">
        <v>109</v>
      </c>
      <c r="H65" s="19">
        <v>12017053</v>
      </c>
      <c r="I65" s="19">
        <v>12017053</v>
      </c>
      <c r="J65" s="19"/>
      <c r="K65" s="19"/>
      <c r="L65" s="19"/>
      <c r="M65" s="19"/>
      <c r="N65" s="19">
        <f t="shared" si="0"/>
        <v>0</v>
      </c>
      <c r="O65" s="19">
        <f t="shared" si="1"/>
        <v>12017053</v>
      </c>
      <c r="P65" s="23"/>
      <c r="Q65" s="19">
        <v>768317</v>
      </c>
      <c r="R65" s="23">
        <f t="shared" si="2"/>
        <v>768317</v>
      </c>
      <c r="S65" s="61"/>
      <c r="T65" s="19">
        <v>0</v>
      </c>
      <c r="U65" s="61">
        <f t="shared" si="3"/>
        <v>0</v>
      </c>
      <c r="V65" s="19">
        <f t="shared" si="4"/>
        <v>768317</v>
      </c>
      <c r="W65" s="19">
        <f t="shared" si="5"/>
        <v>11248736</v>
      </c>
    </row>
    <row r="66" spans="2:23">
      <c r="B66" s="19" t="s">
        <v>37</v>
      </c>
      <c r="C66" s="19" t="s">
        <v>100</v>
      </c>
      <c r="D66" s="19" t="s">
        <v>110</v>
      </c>
      <c r="E66" s="20" t="s">
        <v>108</v>
      </c>
      <c r="F66" s="21" t="s">
        <v>56</v>
      </c>
      <c r="G66" s="21" t="s">
        <v>109</v>
      </c>
      <c r="H66" s="19">
        <v>203926407</v>
      </c>
      <c r="I66" s="19">
        <v>203926407</v>
      </c>
      <c r="J66" s="19"/>
      <c r="K66" s="19"/>
      <c r="L66" s="19"/>
      <c r="M66" s="19"/>
      <c r="N66" s="19">
        <f t="shared" si="0"/>
        <v>0</v>
      </c>
      <c r="O66" s="19">
        <f t="shared" si="1"/>
        <v>203926407</v>
      </c>
      <c r="P66" s="23"/>
      <c r="Q66" s="19">
        <v>13357820</v>
      </c>
      <c r="R66" s="23">
        <f t="shared" si="2"/>
        <v>13357820</v>
      </c>
      <c r="S66" s="61"/>
      <c r="T66" s="19">
        <v>0</v>
      </c>
      <c r="U66" s="61">
        <f t="shared" si="3"/>
        <v>0</v>
      </c>
      <c r="V66" s="19">
        <f t="shared" si="4"/>
        <v>13357820</v>
      </c>
      <c r="W66" s="19">
        <f t="shared" si="5"/>
        <v>190568587</v>
      </c>
    </row>
    <row r="67" spans="2:23">
      <c r="B67" s="19" t="s">
        <v>37</v>
      </c>
      <c r="C67" s="19" t="s">
        <v>100</v>
      </c>
      <c r="D67" s="19" t="s">
        <v>111</v>
      </c>
      <c r="E67" s="20" t="s">
        <v>108</v>
      </c>
      <c r="F67" s="21" t="s">
        <v>56</v>
      </c>
      <c r="G67" s="21" t="s">
        <v>109</v>
      </c>
      <c r="H67" s="19">
        <v>140845542</v>
      </c>
      <c r="I67" s="19">
        <v>140845542</v>
      </c>
      <c r="J67" s="19"/>
      <c r="K67" s="19"/>
      <c r="L67" s="19"/>
      <c r="M67" s="19"/>
      <c r="N67" s="19">
        <f t="shared" si="0"/>
        <v>0</v>
      </c>
      <c r="O67" s="19">
        <f t="shared" si="1"/>
        <v>140845542</v>
      </c>
      <c r="P67" s="23"/>
      <c r="Q67" s="19">
        <v>9005034</v>
      </c>
      <c r="R67" s="23">
        <f t="shared" si="2"/>
        <v>9005034</v>
      </c>
      <c r="S67" s="61"/>
      <c r="T67" s="19">
        <v>0</v>
      </c>
      <c r="U67" s="61">
        <f t="shared" si="3"/>
        <v>0</v>
      </c>
      <c r="V67" s="19">
        <f t="shared" si="4"/>
        <v>9005034</v>
      </c>
      <c r="W67" s="19">
        <f t="shared" si="5"/>
        <v>131840508</v>
      </c>
    </row>
    <row r="68" spans="2:23">
      <c r="B68" s="19" t="s">
        <v>37</v>
      </c>
      <c r="C68" s="19" t="s">
        <v>100</v>
      </c>
      <c r="D68" s="19" t="s">
        <v>112</v>
      </c>
      <c r="E68" s="20" t="s">
        <v>108</v>
      </c>
      <c r="F68" s="21" t="s">
        <v>56</v>
      </c>
      <c r="G68" s="21" t="s">
        <v>109</v>
      </c>
      <c r="H68" s="19">
        <v>21748177</v>
      </c>
      <c r="I68" s="19">
        <v>21748177</v>
      </c>
      <c r="J68" s="19"/>
      <c r="K68" s="19"/>
      <c r="L68" s="19"/>
      <c r="M68" s="19"/>
      <c r="N68" s="19">
        <f t="shared" si="0"/>
        <v>0</v>
      </c>
      <c r="O68" s="19">
        <f t="shared" si="1"/>
        <v>21748177</v>
      </c>
      <c r="P68" s="23"/>
      <c r="Q68" s="19">
        <v>1070803</v>
      </c>
      <c r="R68" s="23">
        <f t="shared" si="2"/>
        <v>1070803</v>
      </c>
      <c r="S68" s="61"/>
      <c r="T68" s="19">
        <v>0</v>
      </c>
      <c r="U68" s="61">
        <f t="shared" si="3"/>
        <v>0</v>
      </c>
      <c r="V68" s="19">
        <f t="shared" si="4"/>
        <v>1070803</v>
      </c>
      <c r="W68" s="19">
        <f t="shared" si="5"/>
        <v>20677374</v>
      </c>
    </row>
    <row r="69" spans="2:23">
      <c r="B69" s="19" t="s">
        <v>37</v>
      </c>
      <c r="C69" s="19" t="s">
        <v>100</v>
      </c>
      <c r="D69" s="19" t="s">
        <v>113</v>
      </c>
      <c r="E69" s="20" t="s">
        <v>108</v>
      </c>
      <c r="F69" s="21" t="s">
        <v>56</v>
      </c>
      <c r="G69" s="21" t="s">
        <v>109</v>
      </c>
      <c r="H69" s="19">
        <v>57104659</v>
      </c>
      <c r="I69" s="19">
        <v>57104659</v>
      </c>
      <c r="J69" s="19"/>
      <c r="K69" s="19"/>
      <c r="L69" s="19"/>
      <c r="M69" s="19"/>
      <c r="N69" s="19">
        <f t="shared" si="0"/>
        <v>0</v>
      </c>
      <c r="O69" s="19">
        <f t="shared" si="1"/>
        <v>57104659</v>
      </c>
      <c r="P69" s="23"/>
      <c r="Q69" s="19">
        <v>3651016</v>
      </c>
      <c r="R69" s="23">
        <f t="shared" si="2"/>
        <v>3651016</v>
      </c>
      <c r="S69" s="61"/>
      <c r="T69" s="19">
        <v>0</v>
      </c>
      <c r="U69" s="61">
        <f t="shared" si="3"/>
        <v>0</v>
      </c>
      <c r="V69" s="19">
        <f t="shared" si="4"/>
        <v>3651016</v>
      </c>
      <c r="W69" s="19">
        <f t="shared" si="5"/>
        <v>53453643</v>
      </c>
    </row>
    <row r="70" spans="2:23">
      <c r="B70" s="19" t="s">
        <v>37</v>
      </c>
      <c r="C70" s="19" t="s">
        <v>100</v>
      </c>
      <c r="D70" s="19" t="s">
        <v>114</v>
      </c>
      <c r="E70" s="20" t="s">
        <v>108</v>
      </c>
      <c r="F70" s="21" t="s">
        <v>56</v>
      </c>
      <c r="G70" s="21" t="s">
        <v>109</v>
      </c>
      <c r="H70" s="19">
        <v>37470497</v>
      </c>
      <c r="I70" s="19">
        <v>37470497</v>
      </c>
      <c r="J70" s="19"/>
      <c r="K70" s="19"/>
      <c r="L70" s="19"/>
      <c r="M70" s="19"/>
      <c r="N70" s="19">
        <f t="shared" si="0"/>
        <v>0</v>
      </c>
      <c r="O70" s="19">
        <f t="shared" si="1"/>
        <v>37470497</v>
      </c>
      <c r="P70" s="23"/>
      <c r="Q70" s="19">
        <v>2395696</v>
      </c>
      <c r="R70" s="23">
        <f t="shared" si="2"/>
        <v>2395696</v>
      </c>
      <c r="S70" s="61"/>
      <c r="T70" s="19">
        <v>0</v>
      </c>
      <c r="U70" s="61">
        <f t="shared" si="3"/>
        <v>0</v>
      </c>
      <c r="V70" s="19">
        <f t="shared" si="4"/>
        <v>2395696</v>
      </c>
      <c r="W70" s="19">
        <f t="shared" si="5"/>
        <v>35074801</v>
      </c>
    </row>
    <row r="71" spans="2:23">
      <c r="B71" s="19" t="s">
        <v>37</v>
      </c>
      <c r="C71" s="19" t="s">
        <v>100</v>
      </c>
      <c r="D71" s="19" t="s">
        <v>115</v>
      </c>
      <c r="E71" s="20" t="s">
        <v>69</v>
      </c>
      <c r="F71" s="21" t="s">
        <v>42</v>
      </c>
      <c r="G71" s="21" t="s">
        <v>70</v>
      </c>
      <c r="H71" s="19">
        <v>1000</v>
      </c>
      <c r="I71" s="19">
        <v>1000</v>
      </c>
      <c r="J71" s="19"/>
      <c r="K71" s="19"/>
      <c r="L71" s="19"/>
      <c r="M71" s="19"/>
      <c r="N71" s="19">
        <f t="shared" si="0"/>
        <v>0</v>
      </c>
      <c r="O71" s="19">
        <f t="shared" si="1"/>
        <v>1000</v>
      </c>
      <c r="P71" s="23"/>
      <c r="Q71" s="19"/>
      <c r="R71" s="23">
        <f t="shared" si="2"/>
        <v>0</v>
      </c>
      <c r="S71" s="61"/>
      <c r="T71" s="19"/>
      <c r="U71" s="61">
        <f t="shared" si="3"/>
        <v>0</v>
      </c>
      <c r="V71" s="19">
        <f t="shared" si="4"/>
        <v>0</v>
      </c>
      <c r="W71" s="19">
        <f t="shared" si="5"/>
        <v>1000</v>
      </c>
    </row>
    <row r="72" spans="2:23">
      <c r="B72" s="19" t="s">
        <v>37</v>
      </c>
      <c r="C72" s="19" t="s">
        <v>100</v>
      </c>
      <c r="D72" s="19" t="s">
        <v>61</v>
      </c>
      <c r="E72" s="20" t="s">
        <v>62</v>
      </c>
      <c r="F72" s="21" t="s">
        <v>63</v>
      </c>
      <c r="G72" s="21" t="s">
        <v>64</v>
      </c>
      <c r="H72" s="19">
        <v>1500000</v>
      </c>
      <c r="I72" s="19">
        <v>1500000</v>
      </c>
      <c r="J72" s="19"/>
      <c r="K72" s="19"/>
      <c r="L72" s="19"/>
      <c r="M72" s="19"/>
      <c r="N72" s="19">
        <f t="shared" si="0"/>
        <v>0</v>
      </c>
      <c r="O72" s="19">
        <f t="shared" si="1"/>
        <v>1500000</v>
      </c>
      <c r="P72" s="23"/>
      <c r="Q72" s="19">
        <v>94679.74</v>
      </c>
      <c r="R72" s="23">
        <f t="shared" si="2"/>
        <v>94679.74</v>
      </c>
      <c r="S72" s="61"/>
      <c r="T72" s="19">
        <v>94679.74</v>
      </c>
      <c r="U72" s="61">
        <f t="shared" si="3"/>
        <v>94679.74</v>
      </c>
      <c r="V72" s="19">
        <f t="shared" si="4"/>
        <v>0</v>
      </c>
      <c r="W72" s="19">
        <f t="shared" si="5"/>
        <v>1405320.26</v>
      </c>
    </row>
    <row r="73" spans="2:23">
      <c r="B73" s="19" t="s">
        <v>37</v>
      </c>
      <c r="C73" s="19" t="s">
        <v>100</v>
      </c>
      <c r="D73" s="19" t="s">
        <v>65</v>
      </c>
      <c r="E73" s="20" t="s">
        <v>66</v>
      </c>
      <c r="F73" s="21" t="s">
        <v>52</v>
      </c>
      <c r="G73" s="21" t="s">
        <v>67</v>
      </c>
      <c r="H73" s="19">
        <v>1000</v>
      </c>
      <c r="I73" s="19">
        <v>1000</v>
      </c>
      <c r="J73" s="19"/>
      <c r="K73" s="19"/>
      <c r="L73" s="19"/>
      <c r="M73" s="19"/>
      <c r="N73" s="19">
        <f t="shared" si="0"/>
        <v>0</v>
      </c>
      <c r="O73" s="19">
        <f t="shared" si="1"/>
        <v>1000</v>
      </c>
      <c r="P73" s="23"/>
      <c r="Q73" s="19"/>
      <c r="R73" s="23">
        <f t="shared" si="2"/>
        <v>0</v>
      </c>
      <c r="S73" s="61"/>
      <c r="T73" s="19"/>
      <c r="U73" s="61">
        <f t="shared" si="3"/>
        <v>0</v>
      </c>
      <c r="V73" s="19">
        <f t="shared" si="4"/>
        <v>0</v>
      </c>
      <c r="W73" s="19">
        <f t="shared" si="5"/>
        <v>1000</v>
      </c>
    </row>
    <row r="74" spans="2:23">
      <c r="B74" s="19" t="s">
        <v>37</v>
      </c>
      <c r="C74" s="19" t="s">
        <v>100</v>
      </c>
      <c r="D74" s="19" t="s">
        <v>68</v>
      </c>
      <c r="E74" s="20" t="s">
        <v>69</v>
      </c>
      <c r="F74" s="21" t="s">
        <v>42</v>
      </c>
      <c r="G74" s="21" t="s">
        <v>70</v>
      </c>
      <c r="H74" s="19">
        <v>1000</v>
      </c>
      <c r="I74" s="19">
        <v>1000</v>
      </c>
      <c r="J74" s="19"/>
      <c r="K74" s="19"/>
      <c r="L74" s="19"/>
      <c r="M74" s="19"/>
      <c r="N74" s="19">
        <f t="shared" si="0"/>
        <v>0</v>
      </c>
      <c r="O74" s="19">
        <f t="shared" si="1"/>
        <v>1000</v>
      </c>
      <c r="P74" s="23"/>
      <c r="Q74" s="19"/>
      <c r="R74" s="23">
        <f t="shared" si="2"/>
        <v>0</v>
      </c>
      <c r="S74" s="61"/>
      <c r="T74" s="19"/>
      <c r="U74" s="61">
        <f t="shared" si="3"/>
        <v>0</v>
      </c>
      <c r="V74" s="19">
        <f t="shared" si="4"/>
        <v>0</v>
      </c>
      <c r="W74" s="19">
        <f t="shared" si="5"/>
        <v>1000</v>
      </c>
    </row>
    <row r="75" spans="2:23">
      <c r="B75" s="19" t="s">
        <v>37</v>
      </c>
      <c r="C75" s="19" t="s">
        <v>100</v>
      </c>
      <c r="D75" s="19" t="s">
        <v>71</v>
      </c>
      <c r="E75" s="20" t="s">
        <v>72</v>
      </c>
      <c r="F75" s="21" t="s">
        <v>73</v>
      </c>
      <c r="G75" s="21" t="s">
        <v>74</v>
      </c>
      <c r="H75" s="19">
        <v>1000</v>
      </c>
      <c r="I75" s="19">
        <v>1000</v>
      </c>
      <c r="J75" s="19">
        <v>5455977.6200000001</v>
      </c>
      <c r="K75" s="19"/>
      <c r="L75" s="19"/>
      <c r="M75" s="19"/>
      <c r="N75" s="19">
        <f t="shared" si="0"/>
        <v>5455977.6200000001</v>
      </c>
      <c r="O75" s="19">
        <f t="shared" si="1"/>
        <v>5456977.6200000001</v>
      </c>
      <c r="P75" s="23"/>
      <c r="Q75" s="19">
        <v>5455977.6200000001</v>
      </c>
      <c r="R75" s="23">
        <f t="shared" si="2"/>
        <v>5455977.6200000001</v>
      </c>
      <c r="S75" s="61"/>
      <c r="T75" s="19">
        <v>5455977.6200000001</v>
      </c>
      <c r="U75" s="61">
        <f t="shared" si="3"/>
        <v>5455977.6200000001</v>
      </c>
      <c r="V75" s="19">
        <f t="shared" si="4"/>
        <v>0</v>
      </c>
      <c r="W75" s="19">
        <f t="shared" si="5"/>
        <v>1000</v>
      </c>
    </row>
    <row r="76" spans="2:23">
      <c r="B76" s="19" t="s">
        <v>37</v>
      </c>
      <c r="C76" s="19" t="s">
        <v>100</v>
      </c>
      <c r="D76" s="19" t="s">
        <v>75</v>
      </c>
      <c r="E76" s="20" t="s">
        <v>76</v>
      </c>
      <c r="F76" s="21" t="s">
        <v>77</v>
      </c>
      <c r="G76" s="21" t="s">
        <v>78</v>
      </c>
      <c r="H76" s="19">
        <v>12000000</v>
      </c>
      <c r="I76" s="19">
        <v>12000000</v>
      </c>
      <c r="J76" s="19"/>
      <c r="K76" s="19"/>
      <c r="L76" s="19"/>
      <c r="M76" s="19"/>
      <c r="N76" s="19">
        <f t="shared" ref="N76:N139" si="6">+J76+K76+L76+M76</f>
        <v>0</v>
      </c>
      <c r="O76" s="19">
        <f t="shared" ref="O76:O139" si="7">+I76+N76</f>
        <v>12000000</v>
      </c>
      <c r="P76" s="23"/>
      <c r="Q76" s="19"/>
      <c r="R76" s="23">
        <f t="shared" ref="R76:R139" si="8">+P76+Q76</f>
        <v>0</v>
      </c>
      <c r="S76" s="61"/>
      <c r="T76" s="19"/>
      <c r="U76" s="61">
        <f t="shared" ref="U76:U139" si="9">+S76+T76</f>
        <v>0</v>
      </c>
      <c r="V76" s="19">
        <f t="shared" ref="V76:V139" si="10">+R76-U76</f>
        <v>0</v>
      </c>
      <c r="W76" s="19">
        <f t="shared" ref="W76:W139" si="11">+O76-R76</f>
        <v>12000000</v>
      </c>
    </row>
    <row r="77" spans="2:23">
      <c r="B77" s="19" t="s">
        <v>37</v>
      </c>
      <c r="C77" s="19" t="s">
        <v>100</v>
      </c>
      <c r="D77" s="19" t="s">
        <v>83</v>
      </c>
      <c r="E77" s="20" t="s">
        <v>84</v>
      </c>
      <c r="F77" s="21" t="s">
        <v>85</v>
      </c>
      <c r="G77" s="21" t="s">
        <v>86</v>
      </c>
      <c r="H77" s="19">
        <v>1000</v>
      </c>
      <c r="I77" s="19">
        <v>1000</v>
      </c>
      <c r="J77" s="19"/>
      <c r="K77" s="19"/>
      <c r="L77" s="19"/>
      <c r="M77" s="19"/>
      <c r="N77" s="19">
        <f t="shared" si="6"/>
        <v>0</v>
      </c>
      <c r="O77" s="19">
        <f t="shared" si="7"/>
        <v>1000</v>
      </c>
      <c r="P77" s="23"/>
      <c r="Q77" s="19"/>
      <c r="R77" s="23">
        <f t="shared" si="8"/>
        <v>0</v>
      </c>
      <c r="S77" s="61"/>
      <c r="T77" s="19"/>
      <c r="U77" s="61">
        <f t="shared" si="9"/>
        <v>0</v>
      </c>
      <c r="V77" s="19">
        <f t="shared" si="10"/>
        <v>0</v>
      </c>
      <c r="W77" s="19">
        <f t="shared" si="11"/>
        <v>1000</v>
      </c>
    </row>
    <row r="78" spans="2:23">
      <c r="B78" s="19" t="s">
        <v>37</v>
      </c>
      <c r="C78" s="19" t="s">
        <v>100</v>
      </c>
      <c r="D78" s="19" t="s">
        <v>91</v>
      </c>
      <c r="E78" s="20" t="s">
        <v>92</v>
      </c>
      <c r="F78" s="21" t="s">
        <v>42</v>
      </c>
      <c r="G78" s="21" t="s">
        <v>93</v>
      </c>
      <c r="H78" s="19">
        <v>1000</v>
      </c>
      <c r="I78" s="19">
        <v>1000</v>
      </c>
      <c r="J78" s="19"/>
      <c r="K78" s="19"/>
      <c r="L78" s="19"/>
      <c r="M78" s="19"/>
      <c r="N78" s="19">
        <f t="shared" si="6"/>
        <v>0</v>
      </c>
      <c r="O78" s="19">
        <f t="shared" si="7"/>
        <v>1000</v>
      </c>
      <c r="P78" s="23"/>
      <c r="Q78" s="19"/>
      <c r="R78" s="23">
        <f t="shared" si="8"/>
        <v>0</v>
      </c>
      <c r="S78" s="61"/>
      <c r="T78" s="19"/>
      <c r="U78" s="61">
        <f t="shared" si="9"/>
        <v>0</v>
      </c>
      <c r="V78" s="19">
        <f t="shared" si="10"/>
        <v>0</v>
      </c>
      <c r="W78" s="19">
        <f t="shared" si="11"/>
        <v>1000</v>
      </c>
    </row>
    <row r="79" spans="2:23">
      <c r="B79" s="19" t="s">
        <v>37</v>
      </c>
      <c r="C79" s="19" t="s">
        <v>100</v>
      </c>
      <c r="D79" s="19" t="s">
        <v>116</v>
      </c>
      <c r="E79" s="20" t="s">
        <v>117</v>
      </c>
      <c r="F79" s="21" t="s">
        <v>118</v>
      </c>
      <c r="G79" s="21" t="s">
        <v>119</v>
      </c>
      <c r="H79" s="19">
        <v>1000</v>
      </c>
      <c r="I79" s="19">
        <v>1000</v>
      </c>
      <c r="J79" s="19"/>
      <c r="K79" s="19"/>
      <c r="L79" s="19"/>
      <c r="M79" s="19"/>
      <c r="N79" s="19">
        <f t="shared" si="6"/>
        <v>0</v>
      </c>
      <c r="O79" s="19">
        <f t="shared" si="7"/>
        <v>1000</v>
      </c>
      <c r="P79" s="23"/>
      <c r="Q79" s="19"/>
      <c r="R79" s="23">
        <f t="shared" si="8"/>
        <v>0</v>
      </c>
      <c r="S79" s="61"/>
      <c r="T79" s="19"/>
      <c r="U79" s="61">
        <f t="shared" si="9"/>
        <v>0</v>
      </c>
      <c r="V79" s="19">
        <f t="shared" si="10"/>
        <v>0</v>
      </c>
      <c r="W79" s="19">
        <f t="shared" si="11"/>
        <v>1000</v>
      </c>
    </row>
    <row r="80" spans="2:23">
      <c r="B80" s="35" t="s">
        <v>120</v>
      </c>
      <c r="C80" s="35"/>
      <c r="D80" s="35"/>
      <c r="E80" s="36"/>
      <c r="F80" s="37"/>
      <c r="G80" s="37"/>
      <c r="H80" s="35">
        <v>570109758</v>
      </c>
      <c r="I80" s="35">
        <f>+I81+I103+I124</f>
        <v>570109758</v>
      </c>
      <c r="J80" s="35">
        <f>+J81+J103+J124</f>
        <v>0</v>
      </c>
      <c r="K80" s="35">
        <f>+K81+K103+K124</f>
        <v>0</v>
      </c>
      <c r="L80" s="35">
        <f>+L81+L103+L124</f>
        <v>0</v>
      </c>
      <c r="M80" s="35">
        <f>+M81+M103+M124</f>
        <v>0</v>
      </c>
      <c r="N80" s="35">
        <f t="shared" si="6"/>
        <v>0</v>
      </c>
      <c r="O80" s="35">
        <f t="shared" si="7"/>
        <v>570109758</v>
      </c>
      <c r="P80" s="23">
        <f>+P81+P103+P124</f>
        <v>0</v>
      </c>
      <c r="Q80" s="35">
        <v>41651621</v>
      </c>
      <c r="R80" s="23">
        <f t="shared" si="8"/>
        <v>41651621</v>
      </c>
      <c r="S80" s="61">
        <f>+S81+S103+S124</f>
        <v>0</v>
      </c>
      <c r="T80" s="35">
        <v>15033055</v>
      </c>
      <c r="U80" s="61">
        <f t="shared" si="9"/>
        <v>15033055</v>
      </c>
      <c r="V80" s="35">
        <f t="shared" si="10"/>
        <v>26618566</v>
      </c>
      <c r="W80" s="35">
        <f t="shared" si="11"/>
        <v>528458137</v>
      </c>
    </row>
    <row r="81" spans="2:23">
      <c r="B81" s="26" t="s">
        <v>120</v>
      </c>
      <c r="C81" s="26" t="s">
        <v>38</v>
      </c>
      <c r="D81" s="26" t="s">
        <v>5</v>
      </c>
      <c r="E81" s="27" t="s">
        <v>121</v>
      </c>
      <c r="F81" s="28" t="s">
        <v>122</v>
      </c>
      <c r="G81" s="28" t="s">
        <v>34</v>
      </c>
      <c r="H81" s="26">
        <v>294246676</v>
      </c>
      <c r="I81" s="26">
        <f>SUM(I82:I102)</f>
        <v>294246676</v>
      </c>
      <c r="J81" s="26">
        <f>SUM(J82:J102)</f>
        <v>0</v>
      </c>
      <c r="K81" s="26">
        <f>SUM(K82:K102)</f>
        <v>0</v>
      </c>
      <c r="L81" s="26">
        <f>SUM(L82:L102)</f>
        <v>0</v>
      </c>
      <c r="M81" s="26">
        <f>SUM(M82:M102)</f>
        <v>0</v>
      </c>
      <c r="N81" s="26">
        <f t="shared" si="6"/>
        <v>0</v>
      </c>
      <c r="O81" s="26">
        <f t="shared" si="7"/>
        <v>294246676</v>
      </c>
      <c r="P81" s="23">
        <f>SUM(P82:P102)</f>
        <v>0</v>
      </c>
      <c r="Q81" s="26">
        <v>20569897</v>
      </c>
      <c r="R81" s="23">
        <f t="shared" si="8"/>
        <v>20569897</v>
      </c>
      <c r="S81" s="61">
        <f>SUM(S82:S102)</f>
        <v>0</v>
      </c>
      <c r="T81" s="26">
        <v>7188949</v>
      </c>
      <c r="U81" s="61">
        <f t="shared" si="9"/>
        <v>7188949</v>
      </c>
      <c r="V81" s="26">
        <f t="shared" si="10"/>
        <v>13380948</v>
      </c>
      <c r="W81" s="26">
        <f t="shared" si="11"/>
        <v>273676779</v>
      </c>
    </row>
    <row r="82" spans="2:23">
      <c r="B82" s="19" t="s">
        <v>120</v>
      </c>
      <c r="C82" s="19" t="s">
        <v>38</v>
      </c>
      <c r="D82" s="19" t="s">
        <v>40</v>
      </c>
      <c r="E82" s="20" t="s">
        <v>41</v>
      </c>
      <c r="F82" s="21" t="s">
        <v>42</v>
      </c>
      <c r="G82" s="21" t="s">
        <v>43</v>
      </c>
      <c r="H82" s="19">
        <v>43386544</v>
      </c>
      <c r="I82" s="19">
        <v>43386544</v>
      </c>
      <c r="J82" s="19"/>
      <c r="K82" s="19"/>
      <c r="L82" s="19"/>
      <c r="M82" s="19"/>
      <c r="N82" s="19">
        <f t="shared" si="6"/>
        <v>0</v>
      </c>
      <c r="O82" s="19">
        <f t="shared" si="7"/>
        <v>43386544</v>
      </c>
      <c r="P82" s="23"/>
      <c r="Q82" s="19">
        <v>3102794</v>
      </c>
      <c r="R82" s="23">
        <f t="shared" si="8"/>
        <v>3102794</v>
      </c>
      <c r="S82" s="61"/>
      <c r="T82" s="19">
        <v>1845923</v>
      </c>
      <c r="U82" s="61">
        <f t="shared" si="9"/>
        <v>1845923</v>
      </c>
      <c r="V82" s="19">
        <f t="shared" si="10"/>
        <v>1256871</v>
      </c>
      <c r="W82" s="19">
        <f t="shared" si="11"/>
        <v>40283750</v>
      </c>
    </row>
    <row r="83" spans="2:23">
      <c r="B83" s="19" t="s">
        <v>120</v>
      </c>
      <c r="C83" s="19" t="s">
        <v>38</v>
      </c>
      <c r="D83" s="19" t="s">
        <v>44</v>
      </c>
      <c r="E83" s="20" t="s">
        <v>41</v>
      </c>
      <c r="F83" s="21" t="s">
        <v>42</v>
      </c>
      <c r="G83" s="21" t="s">
        <v>43</v>
      </c>
      <c r="H83" s="19">
        <v>51493626</v>
      </c>
      <c r="I83" s="19">
        <v>51493626</v>
      </c>
      <c r="J83" s="19"/>
      <c r="K83" s="19"/>
      <c r="L83" s="19"/>
      <c r="M83" s="19"/>
      <c r="N83" s="19">
        <f t="shared" si="6"/>
        <v>0</v>
      </c>
      <c r="O83" s="19">
        <f t="shared" si="7"/>
        <v>51493626</v>
      </c>
      <c r="P83" s="23"/>
      <c r="Q83" s="19">
        <v>11452236</v>
      </c>
      <c r="R83" s="23">
        <f t="shared" si="8"/>
        <v>11452236</v>
      </c>
      <c r="S83" s="61"/>
      <c r="T83" s="19">
        <v>5035823</v>
      </c>
      <c r="U83" s="61">
        <f t="shared" si="9"/>
        <v>5035823</v>
      </c>
      <c r="V83" s="19">
        <f t="shared" si="10"/>
        <v>6416413</v>
      </c>
      <c r="W83" s="19">
        <f t="shared" si="11"/>
        <v>40041390</v>
      </c>
    </row>
    <row r="84" spans="2:23">
      <c r="B84" s="19" t="s">
        <v>120</v>
      </c>
      <c r="C84" s="19" t="s">
        <v>38</v>
      </c>
      <c r="D84" s="19" t="s">
        <v>45</v>
      </c>
      <c r="E84" s="20" t="s">
        <v>41</v>
      </c>
      <c r="F84" s="21" t="s">
        <v>42</v>
      </c>
      <c r="G84" s="21" t="s">
        <v>43</v>
      </c>
      <c r="H84" s="19">
        <v>56971671</v>
      </c>
      <c r="I84" s="19">
        <v>56971671</v>
      </c>
      <c r="J84" s="19"/>
      <c r="K84" s="19"/>
      <c r="L84" s="19"/>
      <c r="M84" s="19"/>
      <c r="N84" s="19">
        <f t="shared" si="6"/>
        <v>0</v>
      </c>
      <c r="O84" s="19">
        <f t="shared" si="7"/>
        <v>56971671</v>
      </c>
      <c r="P84" s="23"/>
      <c r="Q84" s="19">
        <v>482200</v>
      </c>
      <c r="R84" s="23">
        <f t="shared" si="8"/>
        <v>482200</v>
      </c>
      <c r="S84" s="61"/>
      <c r="T84" s="19">
        <v>212035</v>
      </c>
      <c r="U84" s="61">
        <f t="shared" si="9"/>
        <v>212035</v>
      </c>
      <c r="V84" s="19">
        <f t="shared" si="10"/>
        <v>270165</v>
      </c>
      <c r="W84" s="19">
        <f t="shared" si="11"/>
        <v>56489471</v>
      </c>
    </row>
    <row r="85" spans="2:23">
      <c r="B85" s="19" t="s">
        <v>120</v>
      </c>
      <c r="C85" s="19" t="s">
        <v>38</v>
      </c>
      <c r="D85" s="19" t="s">
        <v>46</v>
      </c>
      <c r="E85" s="20" t="s">
        <v>41</v>
      </c>
      <c r="F85" s="21" t="s">
        <v>42</v>
      </c>
      <c r="G85" s="21" t="s">
        <v>43</v>
      </c>
      <c r="H85" s="19">
        <v>1095609</v>
      </c>
      <c r="I85" s="19">
        <v>1095609</v>
      </c>
      <c r="J85" s="19"/>
      <c r="K85" s="19"/>
      <c r="L85" s="19"/>
      <c r="M85" s="19"/>
      <c r="N85" s="19">
        <f t="shared" si="6"/>
        <v>0</v>
      </c>
      <c r="O85" s="19">
        <f t="shared" si="7"/>
        <v>1095609</v>
      </c>
      <c r="P85" s="23"/>
      <c r="Q85" s="19">
        <v>120550</v>
      </c>
      <c r="R85" s="23">
        <f t="shared" si="8"/>
        <v>120550</v>
      </c>
      <c r="S85" s="61"/>
      <c r="T85" s="19">
        <v>53010</v>
      </c>
      <c r="U85" s="61">
        <f t="shared" si="9"/>
        <v>53010</v>
      </c>
      <c r="V85" s="19">
        <f t="shared" si="10"/>
        <v>67540</v>
      </c>
      <c r="W85" s="19">
        <f t="shared" si="11"/>
        <v>975059</v>
      </c>
    </row>
    <row r="86" spans="2:23">
      <c r="B86" s="19" t="s">
        <v>120</v>
      </c>
      <c r="C86" s="19" t="s">
        <v>38</v>
      </c>
      <c r="D86" s="19" t="s">
        <v>47</v>
      </c>
      <c r="E86" s="20" t="s">
        <v>41</v>
      </c>
      <c r="F86" s="21" t="s">
        <v>42</v>
      </c>
      <c r="G86" s="21" t="s">
        <v>43</v>
      </c>
      <c r="H86" s="19">
        <v>3000000</v>
      </c>
      <c r="I86" s="19">
        <v>3000000</v>
      </c>
      <c r="J86" s="19"/>
      <c r="K86" s="19"/>
      <c r="L86" s="19"/>
      <c r="M86" s="19"/>
      <c r="N86" s="19">
        <f t="shared" si="6"/>
        <v>0</v>
      </c>
      <c r="O86" s="19">
        <f t="shared" si="7"/>
        <v>3000000</v>
      </c>
      <c r="P86" s="23"/>
      <c r="Q86" s="19"/>
      <c r="R86" s="23">
        <f t="shared" si="8"/>
        <v>0</v>
      </c>
      <c r="S86" s="61"/>
      <c r="T86" s="19"/>
      <c r="U86" s="61">
        <f t="shared" si="9"/>
        <v>0</v>
      </c>
      <c r="V86" s="19">
        <f t="shared" si="10"/>
        <v>0</v>
      </c>
      <c r="W86" s="19">
        <f t="shared" si="11"/>
        <v>3000000</v>
      </c>
    </row>
    <row r="87" spans="2:23">
      <c r="B87" s="19" t="s">
        <v>120</v>
      </c>
      <c r="C87" s="19" t="s">
        <v>38</v>
      </c>
      <c r="D87" s="19" t="s">
        <v>48</v>
      </c>
      <c r="E87" s="20" t="s">
        <v>41</v>
      </c>
      <c r="F87" s="21" t="s">
        <v>42</v>
      </c>
      <c r="G87" s="21" t="s">
        <v>43</v>
      </c>
      <c r="H87" s="19">
        <v>3000000</v>
      </c>
      <c r="I87" s="19">
        <v>3000000</v>
      </c>
      <c r="J87" s="19"/>
      <c r="K87" s="19"/>
      <c r="L87" s="19"/>
      <c r="M87" s="19"/>
      <c r="N87" s="19">
        <f t="shared" si="6"/>
        <v>0</v>
      </c>
      <c r="O87" s="19">
        <f t="shared" si="7"/>
        <v>3000000</v>
      </c>
      <c r="P87" s="23"/>
      <c r="Q87" s="19"/>
      <c r="R87" s="23">
        <f t="shared" si="8"/>
        <v>0</v>
      </c>
      <c r="S87" s="61"/>
      <c r="T87" s="19"/>
      <c r="U87" s="61">
        <f t="shared" si="9"/>
        <v>0</v>
      </c>
      <c r="V87" s="19">
        <f t="shared" si="10"/>
        <v>0</v>
      </c>
      <c r="W87" s="19">
        <f t="shared" si="11"/>
        <v>3000000</v>
      </c>
    </row>
    <row r="88" spans="2:23">
      <c r="B88" s="19" t="s">
        <v>120</v>
      </c>
      <c r="C88" s="19" t="s">
        <v>38</v>
      </c>
      <c r="D88" s="19" t="s">
        <v>49</v>
      </c>
      <c r="E88" s="20" t="s">
        <v>41</v>
      </c>
      <c r="F88" s="21" t="s">
        <v>42</v>
      </c>
      <c r="G88" s="21" t="s">
        <v>43</v>
      </c>
      <c r="H88" s="19">
        <v>17000000</v>
      </c>
      <c r="I88" s="19">
        <v>17000000</v>
      </c>
      <c r="J88" s="19"/>
      <c r="K88" s="19"/>
      <c r="L88" s="19"/>
      <c r="M88" s="19"/>
      <c r="N88" s="19">
        <f t="shared" si="6"/>
        <v>0</v>
      </c>
      <c r="O88" s="19">
        <f t="shared" si="7"/>
        <v>17000000</v>
      </c>
      <c r="P88" s="23"/>
      <c r="Q88" s="19"/>
      <c r="R88" s="23">
        <f t="shared" si="8"/>
        <v>0</v>
      </c>
      <c r="S88" s="61"/>
      <c r="T88" s="19"/>
      <c r="U88" s="61">
        <f t="shared" si="9"/>
        <v>0</v>
      </c>
      <c r="V88" s="19">
        <f t="shared" si="10"/>
        <v>0</v>
      </c>
      <c r="W88" s="19">
        <f t="shared" si="11"/>
        <v>17000000</v>
      </c>
    </row>
    <row r="89" spans="2:23">
      <c r="B89" s="19" t="s">
        <v>120</v>
      </c>
      <c r="C89" s="19" t="s">
        <v>38</v>
      </c>
      <c r="D89" s="19" t="s">
        <v>50</v>
      </c>
      <c r="E89" s="20" t="s">
        <v>51</v>
      </c>
      <c r="F89" s="21" t="s">
        <v>52</v>
      </c>
      <c r="G89" s="21" t="s">
        <v>53</v>
      </c>
      <c r="H89" s="19">
        <v>1500000</v>
      </c>
      <c r="I89" s="19">
        <v>1500000</v>
      </c>
      <c r="J89" s="19"/>
      <c r="K89" s="19"/>
      <c r="L89" s="19"/>
      <c r="M89" s="19"/>
      <c r="N89" s="19">
        <f t="shared" si="6"/>
        <v>0</v>
      </c>
      <c r="O89" s="19">
        <f t="shared" si="7"/>
        <v>1500000</v>
      </c>
      <c r="P89" s="23"/>
      <c r="Q89" s="19">
        <v>136406</v>
      </c>
      <c r="R89" s="23">
        <f t="shared" si="8"/>
        <v>136406</v>
      </c>
      <c r="S89" s="61"/>
      <c r="T89" s="19">
        <v>39565</v>
      </c>
      <c r="U89" s="61">
        <f t="shared" si="9"/>
        <v>39565</v>
      </c>
      <c r="V89" s="19">
        <f t="shared" si="10"/>
        <v>96841</v>
      </c>
      <c r="W89" s="19">
        <f t="shared" si="11"/>
        <v>1363594</v>
      </c>
    </row>
    <row r="90" spans="2:23">
      <c r="B90" s="19" t="s">
        <v>120</v>
      </c>
      <c r="C90" s="19" t="s">
        <v>38</v>
      </c>
      <c r="D90" s="19" t="s">
        <v>54</v>
      </c>
      <c r="E90" s="20" t="s">
        <v>55</v>
      </c>
      <c r="F90" s="21" t="s">
        <v>56</v>
      </c>
      <c r="G90" s="21" t="s">
        <v>57</v>
      </c>
      <c r="H90" s="19">
        <v>37887878</v>
      </c>
      <c r="I90" s="19">
        <v>37887878</v>
      </c>
      <c r="J90" s="19"/>
      <c r="K90" s="19"/>
      <c r="L90" s="19"/>
      <c r="M90" s="19"/>
      <c r="N90" s="19">
        <f t="shared" si="6"/>
        <v>0</v>
      </c>
      <c r="O90" s="19">
        <f t="shared" si="7"/>
        <v>37887878</v>
      </c>
      <c r="P90" s="23"/>
      <c r="Q90" s="19">
        <v>1815967</v>
      </c>
      <c r="R90" s="23">
        <f t="shared" si="8"/>
        <v>1815967</v>
      </c>
      <c r="S90" s="61"/>
      <c r="T90" s="19">
        <v>0</v>
      </c>
      <c r="U90" s="61">
        <f t="shared" si="9"/>
        <v>0</v>
      </c>
      <c r="V90" s="19">
        <f t="shared" si="10"/>
        <v>1815967</v>
      </c>
      <c r="W90" s="19">
        <f t="shared" si="11"/>
        <v>36071911</v>
      </c>
    </row>
    <row r="91" spans="2:23">
      <c r="B91" s="19" t="s">
        <v>120</v>
      </c>
      <c r="C91" s="19" t="s">
        <v>38</v>
      </c>
      <c r="D91" s="19" t="s">
        <v>58</v>
      </c>
      <c r="E91" s="20" t="s">
        <v>55</v>
      </c>
      <c r="F91" s="21" t="s">
        <v>56</v>
      </c>
      <c r="G91" s="21" t="s">
        <v>57</v>
      </c>
      <c r="H91" s="19">
        <v>33795513</v>
      </c>
      <c r="I91" s="19">
        <v>33795513</v>
      </c>
      <c r="J91" s="19"/>
      <c r="K91" s="19"/>
      <c r="L91" s="19"/>
      <c r="M91" s="19"/>
      <c r="N91" s="19">
        <f t="shared" si="6"/>
        <v>0</v>
      </c>
      <c r="O91" s="19">
        <f t="shared" si="7"/>
        <v>33795513</v>
      </c>
      <c r="P91" s="23"/>
      <c r="Q91" s="19">
        <v>3284293</v>
      </c>
      <c r="R91" s="23">
        <f t="shared" si="8"/>
        <v>3284293</v>
      </c>
      <c r="S91" s="61"/>
      <c r="T91" s="19">
        <v>0</v>
      </c>
      <c r="U91" s="61">
        <f t="shared" si="9"/>
        <v>0</v>
      </c>
      <c r="V91" s="19">
        <f t="shared" si="10"/>
        <v>3284293</v>
      </c>
      <c r="W91" s="19">
        <f t="shared" si="11"/>
        <v>30511220</v>
      </c>
    </row>
    <row r="92" spans="2:23">
      <c r="B92" s="19" t="s">
        <v>120</v>
      </c>
      <c r="C92" s="19" t="s">
        <v>38</v>
      </c>
      <c r="D92" s="19" t="s">
        <v>59</v>
      </c>
      <c r="E92" s="20" t="s">
        <v>55</v>
      </c>
      <c r="F92" s="21" t="s">
        <v>56</v>
      </c>
      <c r="G92" s="21" t="s">
        <v>57</v>
      </c>
      <c r="H92" s="19">
        <v>37390781</v>
      </c>
      <c r="I92" s="19">
        <v>37390781</v>
      </c>
      <c r="J92" s="19"/>
      <c r="K92" s="19"/>
      <c r="L92" s="19"/>
      <c r="M92" s="19"/>
      <c r="N92" s="19">
        <f t="shared" si="6"/>
        <v>0</v>
      </c>
      <c r="O92" s="19">
        <f t="shared" si="7"/>
        <v>37390781</v>
      </c>
      <c r="P92" s="23"/>
      <c r="Q92" s="19">
        <v>138286</v>
      </c>
      <c r="R92" s="23">
        <f t="shared" si="8"/>
        <v>138286</v>
      </c>
      <c r="S92" s="61"/>
      <c r="T92" s="19">
        <v>0</v>
      </c>
      <c r="U92" s="61">
        <f t="shared" si="9"/>
        <v>0</v>
      </c>
      <c r="V92" s="19">
        <f t="shared" si="10"/>
        <v>138286</v>
      </c>
      <c r="W92" s="19">
        <f t="shared" si="11"/>
        <v>37252495</v>
      </c>
    </row>
    <row r="93" spans="2:23">
      <c r="B93" s="19" t="s">
        <v>120</v>
      </c>
      <c r="C93" s="19" t="s">
        <v>38</v>
      </c>
      <c r="D93" s="19" t="s">
        <v>60</v>
      </c>
      <c r="E93" s="20" t="s">
        <v>55</v>
      </c>
      <c r="F93" s="21" t="s">
        <v>56</v>
      </c>
      <c r="G93" s="21" t="s">
        <v>57</v>
      </c>
      <c r="H93" s="19">
        <v>719054</v>
      </c>
      <c r="I93" s="19">
        <v>719054</v>
      </c>
      <c r="J93" s="19"/>
      <c r="K93" s="19"/>
      <c r="L93" s="19"/>
      <c r="M93" s="19"/>
      <c r="N93" s="19">
        <f t="shared" si="6"/>
        <v>0</v>
      </c>
      <c r="O93" s="19">
        <f t="shared" si="7"/>
        <v>719054</v>
      </c>
      <c r="P93" s="23"/>
      <c r="Q93" s="19">
        <v>34572</v>
      </c>
      <c r="R93" s="23">
        <f t="shared" si="8"/>
        <v>34572</v>
      </c>
      <c r="S93" s="61"/>
      <c r="T93" s="19">
        <v>0</v>
      </c>
      <c r="U93" s="61">
        <f t="shared" si="9"/>
        <v>0</v>
      </c>
      <c r="V93" s="19">
        <f t="shared" si="10"/>
        <v>34572</v>
      </c>
      <c r="W93" s="19">
        <f t="shared" si="11"/>
        <v>684482</v>
      </c>
    </row>
    <row r="94" spans="2:23">
      <c r="B94" s="19" t="s">
        <v>120</v>
      </c>
      <c r="C94" s="19" t="s">
        <v>38</v>
      </c>
      <c r="D94" s="19" t="s">
        <v>61</v>
      </c>
      <c r="E94" s="20" t="s">
        <v>62</v>
      </c>
      <c r="F94" s="21" t="s">
        <v>63</v>
      </c>
      <c r="G94" s="21" t="s">
        <v>64</v>
      </c>
      <c r="H94" s="19">
        <v>2000000</v>
      </c>
      <c r="I94" s="19">
        <v>2000000</v>
      </c>
      <c r="J94" s="19"/>
      <c r="K94" s="19"/>
      <c r="L94" s="19"/>
      <c r="M94" s="19"/>
      <c r="N94" s="19">
        <f t="shared" si="6"/>
        <v>0</v>
      </c>
      <c r="O94" s="19">
        <f t="shared" si="7"/>
        <v>2000000</v>
      </c>
      <c r="P94" s="23"/>
      <c r="Q94" s="19">
        <v>2593</v>
      </c>
      <c r="R94" s="23">
        <f t="shared" si="8"/>
        <v>2593</v>
      </c>
      <c r="S94" s="61"/>
      <c r="T94" s="19">
        <v>2593</v>
      </c>
      <c r="U94" s="61">
        <f t="shared" si="9"/>
        <v>2593</v>
      </c>
      <c r="V94" s="19">
        <f t="shared" si="10"/>
        <v>0</v>
      </c>
      <c r="W94" s="19">
        <f t="shared" si="11"/>
        <v>1997407</v>
      </c>
    </row>
    <row r="95" spans="2:23">
      <c r="B95" s="19" t="s">
        <v>120</v>
      </c>
      <c r="C95" s="19" t="s">
        <v>38</v>
      </c>
      <c r="D95" s="19" t="s">
        <v>65</v>
      </c>
      <c r="E95" s="20" t="s">
        <v>66</v>
      </c>
      <c r="F95" s="21" t="s">
        <v>52</v>
      </c>
      <c r="G95" s="21" t="s">
        <v>67</v>
      </c>
      <c r="H95" s="19">
        <v>1000</v>
      </c>
      <c r="I95" s="19">
        <v>1000</v>
      </c>
      <c r="J95" s="19"/>
      <c r="K95" s="19"/>
      <c r="L95" s="19"/>
      <c r="M95" s="19"/>
      <c r="N95" s="19">
        <f t="shared" si="6"/>
        <v>0</v>
      </c>
      <c r="O95" s="19">
        <f t="shared" si="7"/>
        <v>1000</v>
      </c>
      <c r="P95" s="23"/>
      <c r="Q95" s="19"/>
      <c r="R95" s="23">
        <f t="shared" si="8"/>
        <v>0</v>
      </c>
      <c r="S95" s="61"/>
      <c r="T95" s="19"/>
      <c r="U95" s="61">
        <f t="shared" si="9"/>
        <v>0</v>
      </c>
      <c r="V95" s="19">
        <f t="shared" si="10"/>
        <v>0</v>
      </c>
      <c r="W95" s="19">
        <f t="shared" si="11"/>
        <v>1000</v>
      </c>
    </row>
    <row r="96" spans="2:23">
      <c r="B96" s="19" t="s">
        <v>120</v>
      </c>
      <c r="C96" s="19" t="s">
        <v>38</v>
      </c>
      <c r="D96" s="19" t="s">
        <v>68</v>
      </c>
      <c r="E96" s="20" t="s">
        <v>69</v>
      </c>
      <c r="F96" s="21" t="s">
        <v>42</v>
      </c>
      <c r="G96" s="21" t="s">
        <v>70</v>
      </c>
      <c r="H96" s="19">
        <v>1000000</v>
      </c>
      <c r="I96" s="19">
        <v>1000000</v>
      </c>
      <c r="J96" s="19"/>
      <c r="K96" s="19"/>
      <c r="L96" s="19"/>
      <c r="M96" s="19"/>
      <c r="N96" s="19">
        <f t="shared" si="6"/>
        <v>0</v>
      </c>
      <c r="O96" s="19">
        <f t="shared" si="7"/>
        <v>1000000</v>
      </c>
      <c r="P96" s="23"/>
      <c r="Q96" s="19"/>
      <c r="R96" s="23">
        <f t="shared" si="8"/>
        <v>0</v>
      </c>
      <c r="S96" s="61"/>
      <c r="T96" s="19"/>
      <c r="U96" s="61">
        <f t="shared" si="9"/>
        <v>0</v>
      </c>
      <c r="V96" s="19">
        <f t="shared" si="10"/>
        <v>0</v>
      </c>
      <c r="W96" s="19">
        <f t="shared" si="11"/>
        <v>1000000</v>
      </c>
    </row>
    <row r="97" spans="2:23">
      <c r="B97" s="19" t="s">
        <v>120</v>
      </c>
      <c r="C97" s="19" t="s">
        <v>38</v>
      </c>
      <c r="D97" s="19" t="s">
        <v>71</v>
      </c>
      <c r="E97" s="20" t="s">
        <v>72</v>
      </c>
      <c r="F97" s="21" t="s">
        <v>73</v>
      </c>
      <c r="G97" s="21" t="s">
        <v>74</v>
      </c>
      <c r="H97" s="19">
        <v>1000</v>
      </c>
      <c r="I97" s="19">
        <v>1000</v>
      </c>
      <c r="J97" s="19"/>
      <c r="K97" s="19"/>
      <c r="L97" s="19"/>
      <c r="M97" s="19"/>
      <c r="N97" s="19">
        <f t="shared" si="6"/>
        <v>0</v>
      </c>
      <c r="O97" s="19">
        <f t="shared" si="7"/>
        <v>1000</v>
      </c>
      <c r="P97" s="23"/>
      <c r="Q97" s="19"/>
      <c r="R97" s="23">
        <f t="shared" si="8"/>
        <v>0</v>
      </c>
      <c r="S97" s="61"/>
      <c r="T97" s="19"/>
      <c r="U97" s="61">
        <f t="shared" si="9"/>
        <v>0</v>
      </c>
      <c r="V97" s="19">
        <f t="shared" si="10"/>
        <v>0</v>
      </c>
      <c r="W97" s="19">
        <f t="shared" si="11"/>
        <v>1000</v>
      </c>
    </row>
    <row r="98" spans="2:23">
      <c r="B98" s="19" t="s">
        <v>120</v>
      </c>
      <c r="C98" s="19" t="s">
        <v>38</v>
      </c>
      <c r="D98" s="19" t="s">
        <v>75</v>
      </c>
      <c r="E98" s="20" t="s">
        <v>76</v>
      </c>
      <c r="F98" s="21" t="s">
        <v>77</v>
      </c>
      <c r="G98" s="21" t="s">
        <v>78</v>
      </c>
      <c r="H98" s="19">
        <v>4000000</v>
      </c>
      <c r="I98" s="19">
        <v>4000000</v>
      </c>
      <c r="J98" s="19"/>
      <c r="K98" s="19"/>
      <c r="L98" s="19"/>
      <c r="M98" s="19"/>
      <c r="N98" s="19">
        <f t="shared" si="6"/>
        <v>0</v>
      </c>
      <c r="O98" s="19">
        <f t="shared" si="7"/>
        <v>4000000</v>
      </c>
      <c r="P98" s="23"/>
      <c r="Q98" s="19"/>
      <c r="R98" s="23">
        <f t="shared" si="8"/>
        <v>0</v>
      </c>
      <c r="S98" s="61"/>
      <c r="T98" s="19"/>
      <c r="U98" s="61">
        <f t="shared" si="9"/>
        <v>0</v>
      </c>
      <c r="V98" s="19">
        <f t="shared" si="10"/>
        <v>0</v>
      </c>
      <c r="W98" s="19">
        <f t="shared" si="11"/>
        <v>4000000</v>
      </c>
    </row>
    <row r="99" spans="2:23">
      <c r="B99" s="19" t="s">
        <v>120</v>
      </c>
      <c r="C99" s="19" t="s">
        <v>38</v>
      </c>
      <c r="D99" s="19" t="s">
        <v>79</v>
      </c>
      <c r="E99" s="20" t="s">
        <v>80</v>
      </c>
      <c r="F99" s="21" t="s">
        <v>81</v>
      </c>
      <c r="G99" s="21" t="s">
        <v>82</v>
      </c>
      <c r="H99" s="19">
        <v>1000</v>
      </c>
      <c r="I99" s="19">
        <v>1000</v>
      </c>
      <c r="J99" s="19"/>
      <c r="K99" s="19"/>
      <c r="L99" s="19"/>
      <c r="M99" s="19"/>
      <c r="N99" s="19">
        <f t="shared" si="6"/>
        <v>0</v>
      </c>
      <c r="O99" s="19">
        <f t="shared" si="7"/>
        <v>1000</v>
      </c>
      <c r="P99" s="23"/>
      <c r="Q99" s="19"/>
      <c r="R99" s="23">
        <f t="shared" si="8"/>
        <v>0</v>
      </c>
      <c r="S99" s="61"/>
      <c r="T99" s="19"/>
      <c r="U99" s="61">
        <f t="shared" si="9"/>
        <v>0</v>
      </c>
      <c r="V99" s="19">
        <f t="shared" si="10"/>
        <v>0</v>
      </c>
      <c r="W99" s="19">
        <f t="shared" si="11"/>
        <v>1000</v>
      </c>
    </row>
    <row r="100" spans="2:23">
      <c r="B100" s="19" t="s">
        <v>120</v>
      </c>
      <c r="C100" s="19" t="s">
        <v>38</v>
      </c>
      <c r="D100" s="19" t="s">
        <v>83</v>
      </c>
      <c r="E100" s="20" t="s">
        <v>84</v>
      </c>
      <c r="F100" s="21" t="s">
        <v>85</v>
      </c>
      <c r="G100" s="21" t="s">
        <v>86</v>
      </c>
      <c r="H100" s="19">
        <v>1000</v>
      </c>
      <c r="I100" s="19">
        <v>1000</v>
      </c>
      <c r="J100" s="19"/>
      <c r="K100" s="19"/>
      <c r="L100" s="19"/>
      <c r="M100" s="19"/>
      <c r="N100" s="19">
        <f t="shared" si="6"/>
        <v>0</v>
      </c>
      <c r="O100" s="19">
        <f t="shared" si="7"/>
        <v>1000</v>
      </c>
      <c r="P100" s="23"/>
      <c r="Q100" s="19"/>
      <c r="R100" s="23">
        <f t="shared" si="8"/>
        <v>0</v>
      </c>
      <c r="S100" s="61"/>
      <c r="T100" s="19"/>
      <c r="U100" s="61">
        <f t="shared" si="9"/>
        <v>0</v>
      </c>
      <c r="V100" s="19">
        <f t="shared" si="10"/>
        <v>0</v>
      </c>
      <c r="W100" s="19">
        <f t="shared" si="11"/>
        <v>1000</v>
      </c>
    </row>
    <row r="101" spans="2:23">
      <c r="B101" s="19" t="s">
        <v>120</v>
      </c>
      <c r="C101" s="19" t="s">
        <v>38</v>
      </c>
      <c r="D101" s="19" t="s">
        <v>87</v>
      </c>
      <c r="E101" s="20" t="s">
        <v>88</v>
      </c>
      <c r="F101" s="21" t="s">
        <v>89</v>
      </c>
      <c r="G101" s="21" t="s">
        <v>90</v>
      </c>
      <c r="H101" s="19">
        <v>1000</v>
      </c>
      <c r="I101" s="19">
        <v>1000</v>
      </c>
      <c r="J101" s="19"/>
      <c r="K101" s="19"/>
      <c r="L101" s="19"/>
      <c r="M101" s="19"/>
      <c r="N101" s="19">
        <f t="shared" si="6"/>
        <v>0</v>
      </c>
      <c r="O101" s="19">
        <f t="shared" si="7"/>
        <v>1000</v>
      </c>
      <c r="P101" s="23"/>
      <c r="Q101" s="19"/>
      <c r="R101" s="23">
        <f t="shared" si="8"/>
        <v>0</v>
      </c>
      <c r="S101" s="61"/>
      <c r="T101" s="19"/>
      <c r="U101" s="61">
        <f t="shared" si="9"/>
        <v>0</v>
      </c>
      <c r="V101" s="19">
        <f t="shared" si="10"/>
        <v>0</v>
      </c>
      <c r="W101" s="19">
        <f t="shared" si="11"/>
        <v>1000</v>
      </c>
    </row>
    <row r="102" spans="2:23">
      <c r="B102" s="19" t="s">
        <v>120</v>
      </c>
      <c r="C102" s="19" t="s">
        <v>38</v>
      </c>
      <c r="D102" s="19" t="s">
        <v>91</v>
      </c>
      <c r="E102" s="20" t="s">
        <v>92</v>
      </c>
      <c r="F102" s="21" t="s">
        <v>42</v>
      </c>
      <c r="G102" s="21" t="s">
        <v>93</v>
      </c>
      <c r="H102" s="19">
        <v>1000</v>
      </c>
      <c r="I102" s="19">
        <v>1000</v>
      </c>
      <c r="J102" s="19"/>
      <c r="K102" s="19"/>
      <c r="L102" s="19"/>
      <c r="M102" s="19"/>
      <c r="N102" s="19">
        <f t="shared" si="6"/>
        <v>0</v>
      </c>
      <c r="O102" s="19">
        <f t="shared" si="7"/>
        <v>1000</v>
      </c>
      <c r="P102" s="23"/>
      <c r="Q102" s="19"/>
      <c r="R102" s="23">
        <f t="shared" si="8"/>
        <v>0</v>
      </c>
      <c r="S102" s="61"/>
      <c r="T102" s="19"/>
      <c r="U102" s="61">
        <f t="shared" si="9"/>
        <v>0</v>
      </c>
      <c r="V102" s="19">
        <f t="shared" si="10"/>
        <v>0</v>
      </c>
      <c r="W102" s="19">
        <f t="shared" si="11"/>
        <v>1000</v>
      </c>
    </row>
    <row r="103" spans="2:23">
      <c r="B103" s="29" t="s">
        <v>120</v>
      </c>
      <c r="C103" s="29" t="s">
        <v>94</v>
      </c>
      <c r="D103" s="29" t="s">
        <v>5</v>
      </c>
      <c r="E103" s="30"/>
      <c r="F103" s="31"/>
      <c r="G103" s="31" t="s">
        <v>34</v>
      </c>
      <c r="H103" s="29">
        <v>141958453</v>
      </c>
      <c r="I103" s="29">
        <f>SUM(I104:I123)</f>
        <v>141958453</v>
      </c>
      <c r="J103" s="29">
        <f>SUM(J104:J123)</f>
        <v>0</v>
      </c>
      <c r="K103" s="29">
        <f>SUM(K104:K123)</f>
        <v>0</v>
      </c>
      <c r="L103" s="29">
        <f>SUM(L104:L123)</f>
        <v>0</v>
      </c>
      <c r="M103" s="29">
        <f>SUM(M104:M123)</f>
        <v>0</v>
      </c>
      <c r="N103" s="29">
        <f t="shared" si="6"/>
        <v>0</v>
      </c>
      <c r="O103" s="29">
        <f t="shared" si="7"/>
        <v>141958453</v>
      </c>
      <c r="P103" s="23">
        <f>SUM(P104:P123)</f>
        <v>0</v>
      </c>
      <c r="Q103" s="29">
        <v>8779355</v>
      </c>
      <c r="R103" s="23">
        <f t="shared" si="8"/>
        <v>8779355</v>
      </c>
      <c r="S103" s="61">
        <f>SUM(S104:S123)</f>
        <v>0</v>
      </c>
      <c r="T103" s="29">
        <v>3551917</v>
      </c>
      <c r="U103" s="61">
        <f t="shared" si="9"/>
        <v>3551917</v>
      </c>
      <c r="V103" s="29">
        <f t="shared" si="10"/>
        <v>5227438</v>
      </c>
      <c r="W103" s="29">
        <f t="shared" si="11"/>
        <v>133179098</v>
      </c>
    </row>
    <row r="104" spans="2:23">
      <c r="B104" s="19" t="s">
        <v>120</v>
      </c>
      <c r="C104" s="19" t="s">
        <v>94</v>
      </c>
      <c r="D104" s="19" t="s">
        <v>40</v>
      </c>
      <c r="E104" s="20" t="s">
        <v>95</v>
      </c>
      <c r="F104" s="21" t="s">
        <v>42</v>
      </c>
      <c r="G104" s="21" t="s">
        <v>96</v>
      </c>
      <c r="H104" s="19">
        <v>20989569</v>
      </c>
      <c r="I104" s="19">
        <v>20989569</v>
      </c>
      <c r="J104" s="19"/>
      <c r="K104" s="19"/>
      <c r="L104" s="19"/>
      <c r="M104" s="19"/>
      <c r="N104" s="19">
        <f t="shared" si="6"/>
        <v>0</v>
      </c>
      <c r="O104" s="19">
        <f t="shared" si="7"/>
        <v>20989569</v>
      </c>
      <c r="P104" s="23"/>
      <c r="Q104" s="19">
        <v>2072440</v>
      </c>
      <c r="R104" s="23">
        <f t="shared" si="8"/>
        <v>2072440</v>
      </c>
      <c r="S104" s="61"/>
      <c r="T104" s="19">
        <v>1197892</v>
      </c>
      <c r="U104" s="61">
        <f t="shared" si="9"/>
        <v>1197892</v>
      </c>
      <c r="V104" s="19">
        <f t="shared" si="10"/>
        <v>874548</v>
      </c>
      <c r="W104" s="19">
        <f t="shared" si="11"/>
        <v>18917129</v>
      </c>
    </row>
    <row r="105" spans="2:23">
      <c r="B105" s="19" t="s">
        <v>120</v>
      </c>
      <c r="C105" s="19" t="s">
        <v>94</v>
      </c>
      <c r="D105" s="19" t="s">
        <v>44</v>
      </c>
      <c r="E105" s="20" t="s">
        <v>95</v>
      </c>
      <c r="F105" s="21" t="s">
        <v>42</v>
      </c>
      <c r="G105" s="21" t="s">
        <v>96</v>
      </c>
      <c r="H105" s="19">
        <v>35058188</v>
      </c>
      <c r="I105" s="19">
        <v>35058188</v>
      </c>
      <c r="J105" s="19"/>
      <c r="K105" s="19"/>
      <c r="L105" s="19"/>
      <c r="M105" s="19"/>
      <c r="N105" s="19">
        <f t="shared" si="6"/>
        <v>0</v>
      </c>
      <c r="O105" s="19">
        <f t="shared" si="7"/>
        <v>35058188</v>
      </c>
      <c r="P105" s="23"/>
      <c r="Q105" s="19">
        <v>3623132</v>
      </c>
      <c r="R105" s="23">
        <f t="shared" si="8"/>
        <v>3623132</v>
      </c>
      <c r="S105" s="61"/>
      <c r="T105" s="19">
        <v>2215664</v>
      </c>
      <c r="U105" s="61">
        <f t="shared" si="9"/>
        <v>2215664</v>
      </c>
      <c r="V105" s="19">
        <f t="shared" si="10"/>
        <v>1407468</v>
      </c>
      <c r="W105" s="19">
        <f t="shared" si="11"/>
        <v>31435056</v>
      </c>
    </row>
    <row r="106" spans="2:23">
      <c r="B106" s="19" t="s">
        <v>120</v>
      </c>
      <c r="C106" s="19" t="s">
        <v>94</v>
      </c>
      <c r="D106" s="19" t="s">
        <v>45</v>
      </c>
      <c r="E106" s="20" t="s">
        <v>95</v>
      </c>
      <c r="F106" s="21" t="s">
        <v>42</v>
      </c>
      <c r="G106" s="21" t="s">
        <v>96</v>
      </c>
      <c r="H106" s="19">
        <v>7471417</v>
      </c>
      <c r="I106" s="19">
        <v>7471417</v>
      </c>
      <c r="J106" s="19"/>
      <c r="K106" s="19"/>
      <c r="L106" s="19"/>
      <c r="M106" s="19"/>
      <c r="N106" s="19">
        <f t="shared" si="6"/>
        <v>0</v>
      </c>
      <c r="O106" s="19">
        <f t="shared" si="7"/>
        <v>7471417</v>
      </c>
      <c r="P106" s="23"/>
      <c r="Q106" s="19">
        <v>76276</v>
      </c>
      <c r="R106" s="23">
        <f t="shared" si="8"/>
        <v>76276</v>
      </c>
      <c r="S106" s="61"/>
      <c r="T106" s="19">
        <v>46645</v>
      </c>
      <c r="U106" s="61">
        <f t="shared" si="9"/>
        <v>46645</v>
      </c>
      <c r="V106" s="19">
        <f t="shared" si="10"/>
        <v>29631</v>
      </c>
      <c r="W106" s="19">
        <f t="shared" si="11"/>
        <v>7395141</v>
      </c>
    </row>
    <row r="107" spans="2:23">
      <c r="B107" s="19" t="s">
        <v>120</v>
      </c>
      <c r="C107" s="19" t="s">
        <v>94</v>
      </c>
      <c r="D107" s="19" t="s">
        <v>46</v>
      </c>
      <c r="E107" s="20" t="s">
        <v>95</v>
      </c>
      <c r="F107" s="21" t="s">
        <v>42</v>
      </c>
      <c r="G107" s="21" t="s">
        <v>96</v>
      </c>
      <c r="H107" s="19">
        <v>14942834</v>
      </c>
      <c r="I107" s="19">
        <v>14942834</v>
      </c>
      <c r="J107" s="19"/>
      <c r="K107" s="19"/>
      <c r="L107" s="19"/>
      <c r="M107" s="19"/>
      <c r="N107" s="19">
        <f t="shared" si="6"/>
        <v>0</v>
      </c>
      <c r="O107" s="19">
        <f t="shared" si="7"/>
        <v>14942834</v>
      </c>
      <c r="P107" s="23"/>
      <c r="Q107" s="19">
        <v>114415</v>
      </c>
      <c r="R107" s="23">
        <f t="shared" si="8"/>
        <v>114415</v>
      </c>
      <c r="S107" s="61"/>
      <c r="T107" s="19">
        <v>69969</v>
      </c>
      <c r="U107" s="61">
        <f t="shared" si="9"/>
        <v>69969</v>
      </c>
      <c r="V107" s="19">
        <f t="shared" si="10"/>
        <v>44446</v>
      </c>
      <c r="W107" s="19">
        <f t="shared" si="11"/>
        <v>14828419</v>
      </c>
    </row>
    <row r="108" spans="2:23">
      <c r="B108" s="19" t="s">
        <v>120</v>
      </c>
      <c r="C108" s="19" t="s">
        <v>94</v>
      </c>
      <c r="D108" s="19" t="s">
        <v>47</v>
      </c>
      <c r="E108" s="20" t="s">
        <v>95</v>
      </c>
      <c r="F108" s="21" t="s">
        <v>42</v>
      </c>
      <c r="G108" s="21" t="s">
        <v>96</v>
      </c>
      <c r="H108" s="19">
        <v>1000000</v>
      </c>
      <c r="I108" s="19">
        <v>1000000</v>
      </c>
      <c r="J108" s="19"/>
      <c r="K108" s="19"/>
      <c r="L108" s="19"/>
      <c r="M108" s="19"/>
      <c r="N108" s="19">
        <f t="shared" si="6"/>
        <v>0</v>
      </c>
      <c r="O108" s="19">
        <f t="shared" si="7"/>
        <v>1000000</v>
      </c>
      <c r="P108" s="23"/>
      <c r="Q108" s="19"/>
      <c r="R108" s="23">
        <f t="shared" si="8"/>
        <v>0</v>
      </c>
      <c r="S108" s="61"/>
      <c r="T108" s="19">
        <v>0</v>
      </c>
      <c r="U108" s="61">
        <f t="shared" si="9"/>
        <v>0</v>
      </c>
      <c r="V108" s="19">
        <f t="shared" si="10"/>
        <v>0</v>
      </c>
      <c r="W108" s="19">
        <f t="shared" si="11"/>
        <v>1000000</v>
      </c>
    </row>
    <row r="109" spans="2:23">
      <c r="B109" s="19" t="s">
        <v>120</v>
      </c>
      <c r="C109" s="19" t="s">
        <v>94</v>
      </c>
      <c r="D109" s="19" t="s">
        <v>49</v>
      </c>
      <c r="E109" s="20" t="s">
        <v>95</v>
      </c>
      <c r="F109" s="21" t="s">
        <v>42</v>
      </c>
      <c r="G109" s="21" t="s">
        <v>96</v>
      </c>
      <c r="H109" s="19">
        <v>1000</v>
      </c>
      <c r="I109" s="19">
        <v>1000</v>
      </c>
      <c r="J109" s="19"/>
      <c r="K109" s="19"/>
      <c r="L109" s="19"/>
      <c r="M109" s="19"/>
      <c r="N109" s="19">
        <f t="shared" si="6"/>
        <v>0</v>
      </c>
      <c r="O109" s="19">
        <f t="shared" si="7"/>
        <v>1000</v>
      </c>
      <c r="P109" s="23"/>
      <c r="Q109" s="19"/>
      <c r="R109" s="23">
        <f t="shared" si="8"/>
        <v>0</v>
      </c>
      <c r="S109" s="61"/>
      <c r="T109" s="19"/>
      <c r="U109" s="61">
        <f t="shared" si="9"/>
        <v>0</v>
      </c>
      <c r="V109" s="19">
        <f t="shared" si="10"/>
        <v>0</v>
      </c>
      <c r="W109" s="19">
        <f t="shared" si="11"/>
        <v>1000</v>
      </c>
    </row>
    <row r="110" spans="2:23">
      <c r="B110" s="19" t="s">
        <v>120</v>
      </c>
      <c r="C110" s="19" t="s">
        <v>94</v>
      </c>
      <c r="D110" s="19" t="s">
        <v>50</v>
      </c>
      <c r="E110" s="20" t="s">
        <v>51</v>
      </c>
      <c r="F110" s="21" t="s">
        <v>52</v>
      </c>
      <c r="G110" s="21" t="s">
        <v>53</v>
      </c>
      <c r="H110" s="19">
        <v>500000</v>
      </c>
      <c r="I110" s="19">
        <v>500000</v>
      </c>
      <c r="J110" s="19"/>
      <c r="K110" s="19"/>
      <c r="L110" s="19"/>
      <c r="M110" s="19"/>
      <c r="N110" s="19">
        <f t="shared" si="6"/>
        <v>0</v>
      </c>
      <c r="O110" s="19">
        <f t="shared" si="7"/>
        <v>500000</v>
      </c>
      <c r="P110" s="23"/>
      <c r="Q110" s="19">
        <v>73510</v>
      </c>
      <c r="R110" s="23">
        <f t="shared" si="8"/>
        <v>73510</v>
      </c>
      <c r="S110" s="61"/>
      <c r="T110" s="19">
        <v>21747</v>
      </c>
      <c r="U110" s="61">
        <f t="shared" si="9"/>
        <v>21747</v>
      </c>
      <c r="V110" s="19">
        <f t="shared" si="10"/>
        <v>51763</v>
      </c>
      <c r="W110" s="19">
        <f t="shared" si="11"/>
        <v>426490</v>
      </c>
    </row>
    <row r="111" spans="2:23">
      <c r="B111" s="19" t="s">
        <v>120</v>
      </c>
      <c r="C111" s="19" t="s">
        <v>94</v>
      </c>
      <c r="D111" s="19" t="s">
        <v>54</v>
      </c>
      <c r="E111" s="20" t="s">
        <v>98</v>
      </c>
      <c r="F111" s="21" t="s">
        <v>56</v>
      </c>
      <c r="G111" s="21" t="s">
        <v>99</v>
      </c>
      <c r="H111" s="19">
        <v>20260852</v>
      </c>
      <c r="I111" s="19">
        <v>20260852</v>
      </c>
      <c r="J111" s="19"/>
      <c r="K111" s="19"/>
      <c r="L111" s="19"/>
      <c r="M111" s="19"/>
      <c r="N111" s="19">
        <f t="shared" si="6"/>
        <v>0</v>
      </c>
      <c r="O111" s="19">
        <f t="shared" si="7"/>
        <v>20260852</v>
      </c>
      <c r="P111" s="23"/>
      <c r="Q111" s="19">
        <v>1200104</v>
      </c>
      <c r="R111" s="23">
        <f t="shared" si="8"/>
        <v>1200104</v>
      </c>
      <c r="S111" s="61"/>
      <c r="T111" s="19">
        <v>0</v>
      </c>
      <c r="U111" s="61">
        <f t="shared" si="9"/>
        <v>0</v>
      </c>
      <c r="V111" s="19">
        <f t="shared" si="10"/>
        <v>1200104</v>
      </c>
      <c r="W111" s="19">
        <f t="shared" si="11"/>
        <v>19060748</v>
      </c>
    </row>
    <row r="112" spans="2:23">
      <c r="B112" s="19" t="s">
        <v>120</v>
      </c>
      <c r="C112" s="19" t="s">
        <v>94</v>
      </c>
      <c r="D112" s="19" t="s">
        <v>58</v>
      </c>
      <c r="E112" s="20" t="s">
        <v>98</v>
      </c>
      <c r="F112" s="21" t="s">
        <v>56</v>
      </c>
      <c r="G112" s="21" t="s">
        <v>99</v>
      </c>
      <c r="H112" s="19">
        <v>20573832</v>
      </c>
      <c r="I112" s="19">
        <v>20573832</v>
      </c>
      <c r="J112" s="19"/>
      <c r="K112" s="19"/>
      <c r="L112" s="19"/>
      <c r="M112" s="19"/>
      <c r="N112" s="19">
        <f t="shared" si="6"/>
        <v>0</v>
      </c>
      <c r="O112" s="19">
        <f t="shared" si="7"/>
        <v>20573832</v>
      </c>
      <c r="P112" s="23"/>
      <c r="Q112" s="19">
        <v>1538504</v>
      </c>
      <c r="R112" s="23">
        <f t="shared" si="8"/>
        <v>1538504</v>
      </c>
      <c r="S112" s="61"/>
      <c r="T112" s="19">
        <v>0</v>
      </c>
      <c r="U112" s="61">
        <f t="shared" si="9"/>
        <v>0</v>
      </c>
      <c r="V112" s="19">
        <f t="shared" si="10"/>
        <v>1538504</v>
      </c>
      <c r="W112" s="19">
        <f t="shared" si="11"/>
        <v>19035328</v>
      </c>
    </row>
    <row r="113" spans="2:23">
      <c r="B113" s="19" t="s">
        <v>120</v>
      </c>
      <c r="C113" s="19" t="s">
        <v>94</v>
      </c>
      <c r="D113" s="19" t="s">
        <v>59</v>
      </c>
      <c r="E113" s="20" t="s">
        <v>98</v>
      </c>
      <c r="F113" s="21" t="s">
        <v>56</v>
      </c>
      <c r="G113" s="21" t="s">
        <v>99</v>
      </c>
      <c r="H113" s="19">
        <v>4384587</v>
      </c>
      <c r="I113" s="19">
        <v>4384587</v>
      </c>
      <c r="J113" s="19"/>
      <c r="K113" s="19"/>
      <c r="L113" s="19"/>
      <c r="M113" s="19"/>
      <c r="N113" s="19">
        <f t="shared" si="6"/>
        <v>0</v>
      </c>
      <c r="O113" s="19">
        <f t="shared" si="7"/>
        <v>4384587</v>
      </c>
      <c r="P113" s="23"/>
      <c r="Q113" s="19">
        <v>32390</v>
      </c>
      <c r="R113" s="23">
        <f t="shared" si="8"/>
        <v>32390</v>
      </c>
      <c r="S113" s="61"/>
      <c r="T113" s="19">
        <v>0</v>
      </c>
      <c r="U113" s="61">
        <f t="shared" si="9"/>
        <v>0</v>
      </c>
      <c r="V113" s="19">
        <f t="shared" si="10"/>
        <v>32390</v>
      </c>
      <c r="W113" s="19">
        <f t="shared" si="11"/>
        <v>4352197</v>
      </c>
    </row>
    <row r="114" spans="2:23">
      <c r="B114" s="19" t="s">
        <v>120</v>
      </c>
      <c r="C114" s="19" t="s">
        <v>94</v>
      </c>
      <c r="D114" s="19" t="s">
        <v>60</v>
      </c>
      <c r="E114" s="20" t="s">
        <v>98</v>
      </c>
      <c r="F114" s="21" t="s">
        <v>56</v>
      </c>
      <c r="G114" s="21" t="s">
        <v>99</v>
      </c>
      <c r="H114" s="19">
        <v>8769174</v>
      </c>
      <c r="I114" s="19">
        <v>8769174</v>
      </c>
      <c r="J114" s="19"/>
      <c r="K114" s="19"/>
      <c r="L114" s="19"/>
      <c r="M114" s="19"/>
      <c r="N114" s="19">
        <f t="shared" si="6"/>
        <v>0</v>
      </c>
      <c r="O114" s="19">
        <f t="shared" si="7"/>
        <v>8769174</v>
      </c>
      <c r="P114" s="23"/>
      <c r="Q114" s="19">
        <v>48584</v>
      </c>
      <c r="R114" s="23">
        <f t="shared" si="8"/>
        <v>48584</v>
      </c>
      <c r="S114" s="61"/>
      <c r="T114" s="19">
        <v>0</v>
      </c>
      <c r="U114" s="61">
        <f t="shared" si="9"/>
        <v>0</v>
      </c>
      <c r="V114" s="19">
        <f t="shared" si="10"/>
        <v>48584</v>
      </c>
      <c r="W114" s="19">
        <f t="shared" si="11"/>
        <v>8720590</v>
      </c>
    </row>
    <row r="115" spans="2:23">
      <c r="B115" s="19" t="s">
        <v>120</v>
      </c>
      <c r="C115" s="19" t="s">
        <v>94</v>
      </c>
      <c r="D115" s="19" t="s">
        <v>61</v>
      </c>
      <c r="E115" s="20" t="s">
        <v>62</v>
      </c>
      <c r="F115" s="21" t="s">
        <v>63</v>
      </c>
      <c r="G115" s="21" t="s">
        <v>64</v>
      </c>
      <c r="H115" s="19">
        <v>6000000</v>
      </c>
      <c r="I115" s="19">
        <v>6000000</v>
      </c>
      <c r="J115" s="19"/>
      <c r="K115" s="19"/>
      <c r="L115" s="19"/>
      <c r="M115" s="19"/>
      <c r="N115" s="19">
        <f t="shared" si="6"/>
        <v>0</v>
      </c>
      <c r="O115" s="19">
        <f t="shared" si="7"/>
        <v>6000000</v>
      </c>
      <c r="P115" s="23"/>
      <c r="Q115" s="19">
        <v>0</v>
      </c>
      <c r="R115" s="23">
        <f t="shared" si="8"/>
        <v>0</v>
      </c>
      <c r="S115" s="61"/>
      <c r="T115" s="19">
        <v>0</v>
      </c>
      <c r="U115" s="61">
        <f t="shared" si="9"/>
        <v>0</v>
      </c>
      <c r="V115" s="19">
        <f t="shared" si="10"/>
        <v>0</v>
      </c>
      <c r="W115" s="19">
        <f t="shared" si="11"/>
        <v>6000000</v>
      </c>
    </row>
    <row r="116" spans="2:23">
      <c r="B116" s="19" t="s">
        <v>120</v>
      </c>
      <c r="C116" s="19" t="s">
        <v>94</v>
      </c>
      <c r="D116" s="19" t="s">
        <v>65</v>
      </c>
      <c r="E116" s="20" t="s">
        <v>66</v>
      </c>
      <c r="F116" s="21" t="s">
        <v>52</v>
      </c>
      <c r="G116" s="21" t="s">
        <v>67</v>
      </c>
      <c r="H116" s="19">
        <v>1000</v>
      </c>
      <c r="I116" s="19">
        <v>1000</v>
      </c>
      <c r="J116" s="19"/>
      <c r="K116" s="19"/>
      <c r="L116" s="19"/>
      <c r="M116" s="19"/>
      <c r="N116" s="19">
        <f t="shared" si="6"/>
        <v>0</v>
      </c>
      <c r="O116" s="19">
        <f t="shared" si="7"/>
        <v>1000</v>
      </c>
      <c r="P116" s="23"/>
      <c r="Q116" s="19"/>
      <c r="R116" s="23">
        <f t="shared" si="8"/>
        <v>0</v>
      </c>
      <c r="S116" s="61"/>
      <c r="T116" s="19"/>
      <c r="U116" s="61">
        <f t="shared" si="9"/>
        <v>0</v>
      </c>
      <c r="V116" s="19">
        <f t="shared" si="10"/>
        <v>0</v>
      </c>
      <c r="W116" s="19">
        <f t="shared" si="11"/>
        <v>1000</v>
      </c>
    </row>
    <row r="117" spans="2:23">
      <c r="B117" s="19" t="s">
        <v>120</v>
      </c>
      <c r="C117" s="19" t="s">
        <v>94</v>
      </c>
      <c r="D117" s="19" t="s">
        <v>68</v>
      </c>
      <c r="E117" s="20" t="s">
        <v>69</v>
      </c>
      <c r="F117" s="21" t="s">
        <v>42</v>
      </c>
      <c r="G117" s="21" t="s">
        <v>70</v>
      </c>
      <c r="H117" s="19">
        <v>1000</v>
      </c>
      <c r="I117" s="19">
        <v>1000</v>
      </c>
      <c r="J117" s="19"/>
      <c r="K117" s="19"/>
      <c r="L117" s="19"/>
      <c r="M117" s="19"/>
      <c r="N117" s="19">
        <f t="shared" si="6"/>
        <v>0</v>
      </c>
      <c r="O117" s="19">
        <f t="shared" si="7"/>
        <v>1000</v>
      </c>
      <c r="P117" s="23"/>
      <c r="Q117" s="19"/>
      <c r="R117" s="23">
        <f t="shared" si="8"/>
        <v>0</v>
      </c>
      <c r="S117" s="61"/>
      <c r="T117" s="19"/>
      <c r="U117" s="61">
        <f t="shared" si="9"/>
        <v>0</v>
      </c>
      <c r="V117" s="19">
        <f t="shared" si="10"/>
        <v>0</v>
      </c>
      <c r="W117" s="19">
        <f t="shared" si="11"/>
        <v>1000</v>
      </c>
    </row>
    <row r="118" spans="2:23">
      <c r="B118" s="19" t="s">
        <v>120</v>
      </c>
      <c r="C118" s="19" t="s">
        <v>94</v>
      </c>
      <c r="D118" s="19" t="s">
        <v>71</v>
      </c>
      <c r="E118" s="20" t="s">
        <v>72</v>
      </c>
      <c r="F118" s="21" t="s">
        <v>73</v>
      </c>
      <c r="G118" s="21" t="s">
        <v>74</v>
      </c>
      <c r="H118" s="19">
        <v>1000</v>
      </c>
      <c r="I118" s="19">
        <v>1000</v>
      </c>
      <c r="J118" s="19"/>
      <c r="K118" s="19"/>
      <c r="L118" s="19"/>
      <c r="M118" s="19"/>
      <c r="N118" s="19">
        <f t="shared" si="6"/>
        <v>0</v>
      </c>
      <c r="O118" s="19">
        <f t="shared" si="7"/>
        <v>1000</v>
      </c>
      <c r="P118" s="23"/>
      <c r="Q118" s="19"/>
      <c r="R118" s="23">
        <f t="shared" si="8"/>
        <v>0</v>
      </c>
      <c r="S118" s="61"/>
      <c r="T118" s="19"/>
      <c r="U118" s="61">
        <f t="shared" si="9"/>
        <v>0</v>
      </c>
      <c r="V118" s="19">
        <f t="shared" si="10"/>
        <v>0</v>
      </c>
      <c r="W118" s="19">
        <f t="shared" si="11"/>
        <v>1000</v>
      </c>
    </row>
    <row r="119" spans="2:23">
      <c r="B119" s="19" t="s">
        <v>120</v>
      </c>
      <c r="C119" s="19" t="s">
        <v>94</v>
      </c>
      <c r="D119" s="19" t="s">
        <v>75</v>
      </c>
      <c r="E119" s="20" t="s">
        <v>76</v>
      </c>
      <c r="F119" s="21" t="s">
        <v>77</v>
      </c>
      <c r="G119" s="21" t="s">
        <v>78</v>
      </c>
      <c r="H119" s="19">
        <v>2000000</v>
      </c>
      <c r="I119" s="19">
        <v>2000000</v>
      </c>
      <c r="J119" s="19"/>
      <c r="K119" s="19"/>
      <c r="L119" s="19"/>
      <c r="M119" s="19"/>
      <c r="N119" s="19">
        <f t="shared" si="6"/>
        <v>0</v>
      </c>
      <c r="O119" s="19">
        <f t="shared" si="7"/>
        <v>2000000</v>
      </c>
      <c r="P119" s="23"/>
      <c r="Q119" s="19"/>
      <c r="R119" s="23">
        <f t="shared" si="8"/>
        <v>0</v>
      </c>
      <c r="S119" s="61"/>
      <c r="T119" s="19"/>
      <c r="U119" s="61">
        <f t="shared" si="9"/>
        <v>0</v>
      </c>
      <c r="V119" s="19">
        <f t="shared" si="10"/>
        <v>0</v>
      </c>
      <c r="W119" s="19">
        <f t="shared" si="11"/>
        <v>2000000</v>
      </c>
    </row>
    <row r="120" spans="2:23">
      <c r="B120" s="19" t="s">
        <v>120</v>
      </c>
      <c r="C120" s="19" t="s">
        <v>94</v>
      </c>
      <c r="D120" s="19" t="s">
        <v>79</v>
      </c>
      <c r="E120" s="20" t="s">
        <v>80</v>
      </c>
      <c r="F120" s="21" t="s">
        <v>81</v>
      </c>
      <c r="G120" s="21" t="s">
        <v>82</v>
      </c>
      <c r="H120" s="19">
        <v>1000</v>
      </c>
      <c r="I120" s="19">
        <v>1000</v>
      </c>
      <c r="J120" s="19"/>
      <c r="K120" s="19"/>
      <c r="L120" s="19"/>
      <c r="M120" s="19"/>
      <c r="N120" s="19">
        <f t="shared" si="6"/>
        <v>0</v>
      </c>
      <c r="O120" s="19">
        <f t="shared" si="7"/>
        <v>1000</v>
      </c>
      <c r="P120" s="23"/>
      <c r="Q120" s="19"/>
      <c r="R120" s="23">
        <f t="shared" si="8"/>
        <v>0</v>
      </c>
      <c r="S120" s="61"/>
      <c r="T120" s="19"/>
      <c r="U120" s="61">
        <f t="shared" si="9"/>
        <v>0</v>
      </c>
      <c r="V120" s="19">
        <f t="shared" si="10"/>
        <v>0</v>
      </c>
      <c r="W120" s="19">
        <f t="shared" si="11"/>
        <v>1000</v>
      </c>
    </row>
    <row r="121" spans="2:23">
      <c r="B121" s="19" t="s">
        <v>120</v>
      </c>
      <c r="C121" s="19" t="s">
        <v>94</v>
      </c>
      <c r="D121" s="19" t="s">
        <v>83</v>
      </c>
      <c r="E121" s="20" t="s">
        <v>84</v>
      </c>
      <c r="F121" s="21" t="s">
        <v>85</v>
      </c>
      <c r="G121" s="21" t="s">
        <v>86</v>
      </c>
      <c r="H121" s="19">
        <v>1000</v>
      </c>
      <c r="I121" s="19">
        <v>1000</v>
      </c>
      <c r="J121" s="19"/>
      <c r="K121" s="19"/>
      <c r="L121" s="19"/>
      <c r="M121" s="19"/>
      <c r="N121" s="19">
        <f t="shared" si="6"/>
        <v>0</v>
      </c>
      <c r="O121" s="19">
        <f t="shared" si="7"/>
        <v>1000</v>
      </c>
      <c r="P121" s="23"/>
      <c r="Q121" s="19"/>
      <c r="R121" s="23">
        <f t="shared" si="8"/>
        <v>0</v>
      </c>
      <c r="S121" s="61"/>
      <c r="T121" s="19"/>
      <c r="U121" s="61">
        <f t="shared" si="9"/>
        <v>0</v>
      </c>
      <c r="V121" s="19">
        <f t="shared" si="10"/>
        <v>0</v>
      </c>
      <c r="W121" s="19">
        <f t="shared" si="11"/>
        <v>1000</v>
      </c>
    </row>
    <row r="122" spans="2:23">
      <c r="B122" s="19" t="s">
        <v>120</v>
      </c>
      <c r="C122" s="19" t="s">
        <v>94</v>
      </c>
      <c r="D122" s="19" t="s">
        <v>87</v>
      </c>
      <c r="E122" s="20" t="s">
        <v>88</v>
      </c>
      <c r="F122" s="21" t="s">
        <v>89</v>
      </c>
      <c r="G122" s="21" t="s">
        <v>90</v>
      </c>
      <c r="H122" s="19">
        <v>1000</v>
      </c>
      <c r="I122" s="19">
        <v>1000</v>
      </c>
      <c r="J122" s="19"/>
      <c r="K122" s="19"/>
      <c r="L122" s="19"/>
      <c r="M122" s="19"/>
      <c r="N122" s="19">
        <f t="shared" si="6"/>
        <v>0</v>
      </c>
      <c r="O122" s="19">
        <f t="shared" si="7"/>
        <v>1000</v>
      </c>
      <c r="P122" s="23"/>
      <c r="Q122" s="19"/>
      <c r="R122" s="23">
        <f t="shared" si="8"/>
        <v>0</v>
      </c>
      <c r="S122" s="61"/>
      <c r="T122" s="19"/>
      <c r="U122" s="61">
        <f t="shared" si="9"/>
        <v>0</v>
      </c>
      <c r="V122" s="19">
        <f t="shared" si="10"/>
        <v>0</v>
      </c>
      <c r="W122" s="19">
        <f t="shared" si="11"/>
        <v>1000</v>
      </c>
    </row>
    <row r="123" spans="2:23">
      <c r="B123" s="19" t="s">
        <v>120</v>
      </c>
      <c r="C123" s="19" t="s">
        <v>94</v>
      </c>
      <c r="D123" s="19" t="s">
        <v>91</v>
      </c>
      <c r="E123" s="20" t="s">
        <v>92</v>
      </c>
      <c r="F123" s="21" t="s">
        <v>42</v>
      </c>
      <c r="G123" s="21" t="s">
        <v>93</v>
      </c>
      <c r="H123" s="19">
        <v>1000</v>
      </c>
      <c r="I123" s="19">
        <v>1000</v>
      </c>
      <c r="J123" s="19"/>
      <c r="K123" s="19"/>
      <c r="L123" s="19"/>
      <c r="M123" s="19"/>
      <c r="N123" s="19">
        <f t="shared" si="6"/>
        <v>0</v>
      </c>
      <c r="O123" s="19">
        <f t="shared" si="7"/>
        <v>1000</v>
      </c>
      <c r="P123" s="23"/>
      <c r="Q123" s="19"/>
      <c r="R123" s="23">
        <f t="shared" si="8"/>
        <v>0</v>
      </c>
      <c r="S123" s="61"/>
      <c r="T123" s="19"/>
      <c r="U123" s="61">
        <f t="shared" si="9"/>
        <v>0</v>
      </c>
      <c r="V123" s="19">
        <f t="shared" si="10"/>
        <v>0</v>
      </c>
      <c r="W123" s="19">
        <f t="shared" si="11"/>
        <v>1000</v>
      </c>
    </row>
    <row r="124" spans="2:23">
      <c r="B124" s="32" t="s">
        <v>120</v>
      </c>
      <c r="C124" s="32" t="s">
        <v>100</v>
      </c>
      <c r="D124" s="32" t="s">
        <v>5</v>
      </c>
      <c r="E124" s="33"/>
      <c r="F124" s="34"/>
      <c r="G124" s="34"/>
      <c r="H124" s="32">
        <v>133904629</v>
      </c>
      <c r="I124" s="32">
        <f>SUM(I125:I147)</f>
        <v>133904629</v>
      </c>
      <c r="J124" s="32">
        <f>SUM(J125:J147)</f>
        <v>0</v>
      </c>
      <c r="K124" s="32">
        <f>SUM(K125:K147)</f>
        <v>0</v>
      </c>
      <c r="L124" s="32">
        <f>SUM(L125:L147)</f>
        <v>0</v>
      </c>
      <c r="M124" s="32">
        <f>SUM(M125:M147)</f>
        <v>0</v>
      </c>
      <c r="N124" s="32">
        <f t="shared" si="6"/>
        <v>0</v>
      </c>
      <c r="O124" s="32">
        <f t="shared" si="7"/>
        <v>133904629</v>
      </c>
      <c r="P124" s="23">
        <f>SUM(P125:P147)</f>
        <v>0</v>
      </c>
      <c r="Q124" s="32">
        <v>12302369</v>
      </c>
      <c r="R124" s="23">
        <f t="shared" si="8"/>
        <v>12302369</v>
      </c>
      <c r="S124" s="61">
        <f>SUM(S125:S147)</f>
        <v>0</v>
      </c>
      <c r="T124" s="32">
        <v>4292189</v>
      </c>
      <c r="U124" s="61">
        <f t="shared" si="9"/>
        <v>4292189</v>
      </c>
      <c r="V124" s="32">
        <f t="shared" si="10"/>
        <v>8010180</v>
      </c>
      <c r="W124" s="32">
        <f t="shared" si="11"/>
        <v>121602260</v>
      </c>
    </row>
    <row r="125" spans="2:23">
      <c r="B125" s="19" t="s">
        <v>120</v>
      </c>
      <c r="C125" s="19" t="s">
        <v>100</v>
      </c>
      <c r="D125" s="19" t="s">
        <v>49</v>
      </c>
      <c r="E125" s="20" t="s">
        <v>95</v>
      </c>
      <c r="F125" s="21" t="s">
        <v>42</v>
      </c>
      <c r="G125" s="21" t="s">
        <v>96</v>
      </c>
      <c r="H125" s="19">
        <v>1000</v>
      </c>
      <c r="I125" s="19">
        <v>1000</v>
      </c>
      <c r="J125" s="19"/>
      <c r="K125" s="19"/>
      <c r="L125" s="19"/>
      <c r="M125" s="19"/>
      <c r="N125" s="19">
        <f t="shared" si="6"/>
        <v>0</v>
      </c>
      <c r="O125" s="19">
        <f t="shared" si="7"/>
        <v>1000</v>
      </c>
      <c r="P125" s="23"/>
      <c r="Q125" s="19"/>
      <c r="R125" s="23">
        <f t="shared" si="8"/>
        <v>0</v>
      </c>
      <c r="S125" s="61"/>
      <c r="T125" s="19"/>
      <c r="U125" s="61">
        <f t="shared" si="9"/>
        <v>0</v>
      </c>
      <c r="V125" s="19">
        <f t="shared" si="10"/>
        <v>0</v>
      </c>
      <c r="W125" s="19">
        <f t="shared" si="11"/>
        <v>1000</v>
      </c>
    </row>
    <row r="126" spans="2:23">
      <c r="B126" s="19" t="s">
        <v>120</v>
      </c>
      <c r="C126" s="19" t="s">
        <v>100</v>
      </c>
      <c r="D126" s="19" t="s">
        <v>101</v>
      </c>
      <c r="E126" s="20" t="s">
        <v>95</v>
      </c>
      <c r="F126" s="21" t="s">
        <v>42</v>
      </c>
      <c r="G126" s="21" t="s">
        <v>96</v>
      </c>
      <c r="H126" s="19">
        <v>1712640</v>
      </c>
      <c r="I126" s="19">
        <v>1712640</v>
      </c>
      <c r="J126" s="19"/>
      <c r="K126" s="19"/>
      <c r="L126" s="19"/>
      <c r="M126" s="19"/>
      <c r="N126" s="19">
        <f t="shared" si="6"/>
        <v>0</v>
      </c>
      <c r="O126" s="19">
        <f t="shared" si="7"/>
        <v>1712640</v>
      </c>
      <c r="P126" s="23"/>
      <c r="Q126" s="19">
        <v>1073384</v>
      </c>
      <c r="R126" s="23">
        <f t="shared" si="8"/>
        <v>1073384</v>
      </c>
      <c r="S126" s="61"/>
      <c r="T126" s="19">
        <v>598210</v>
      </c>
      <c r="U126" s="61">
        <f t="shared" si="9"/>
        <v>598210</v>
      </c>
      <c r="V126" s="19">
        <f t="shared" si="10"/>
        <v>475174</v>
      </c>
      <c r="W126" s="19">
        <f t="shared" si="11"/>
        <v>639256</v>
      </c>
    </row>
    <row r="127" spans="2:23">
      <c r="B127" s="19" t="s">
        <v>120</v>
      </c>
      <c r="C127" s="19" t="s">
        <v>100</v>
      </c>
      <c r="D127" s="19" t="s">
        <v>102</v>
      </c>
      <c r="E127" s="20" t="s">
        <v>95</v>
      </c>
      <c r="F127" s="21" t="s">
        <v>42</v>
      </c>
      <c r="G127" s="21" t="s">
        <v>96</v>
      </c>
      <c r="H127" s="19">
        <v>28427121</v>
      </c>
      <c r="I127" s="19">
        <v>28427121</v>
      </c>
      <c r="J127" s="19"/>
      <c r="K127" s="19"/>
      <c r="L127" s="19"/>
      <c r="M127" s="19"/>
      <c r="N127" s="19">
        <f t="shared" si="6"/>
        <v>0</v>
      </c>
      <c r="O127" s="19">
        <f t="shared" si="7"/>
        <v>28427121</v>
      </c>
      <c r="P127" s="23"/>
      <c r="Q127" s="19">
        <v>3603505</v>
      </c>
      <c r="R127" s="23">
        <f t="shared" si="8"/>
        <v>3603505</v>
      </c>
      <c r="S127" s="61"/>
      <c r="T127" s="19">
        <v>2008275</v>
      </c>
      <c r="U127" s="61">
        <f t="shared" si="9"/>
        <v>2008275</v>
      </c>
      <c r="V127" s="19">
        <f t="shared" si="10"/>
        <v>1595230</v>
      </c>
      <c r="W127" s="19">
        <f t="shared" si="11"/>
        <v>24823616</v>
      </c>
    </row>
    <row r="128" spans="2:23">
      <c r="B128" s="19" t="s">
        <v>120</v>
      </c>
      <c r="C128" s="19" t="s">
        <v>100</v>
      </c>
      <c r="D128" s="19" t="s">
        <v>103</v>
      </c>
      <c r="E128" s="20" t="s">
        <v>95</v>
      </c>
      <c r="F128" s="21" t="s">
        <v>42</v>
      </c>
      <c r="G128" s="21" t="s">
        <v>96</v>
      </c>
      <c r="H128" s="19">
        <v>20072947</v>
      </c>
      <c r="I128" s="19">
        <v>20072947</v>
      </c>
      <c r="J128" s="19"/>
      <c r="K128" s="19"/>
      <c r="L128" s="19"/>
      <c r="M128" s="19"/>
      <c r="N128" s="19">
        <f t="shared" si="6"/>
        <v>0</v>
      </c>
      <c r="O128" s="19">
        <f t="shared" si="7"/>
        <v>20072947</v>
      </c>
      <c r="P128" s="23"/>
      <c r="Q128" s="19">
        <v>1993429</v>
      </c>
      <c r="R128" s="23">
        <f t="shared" si="8"/>
        <v>1993429</v>
      </c>
      <c r="S128" s="61"/>
      <c r="T128" s="19">
        <v>1110961</v>
      </c>
      <c r="U128" s="61">
        <f t="shared" si="9"/>
        <v>1110961</v>
      </c>
      <c r="V128" s="19">
        <f t="shared" si="10"/>
        <v>882468</v>
      </c>
      <c r="W128" s="19">
        <f t="shared" si="11"/>
        <v>18079518</v>
      </c>
    </row>
    <row r="129" spans="2:23">
      <c r="B129" s="19" t="s">
        <v>120</v>
      </c>
      <c r="C129" s="19" t="s">
        <v>100</v>
      </c>
      <c r="D129" s="19" t="s">
        <v>104</v>
      </c>
      <c r="E129" s="20" t="s">
        <v>95</v>
      </c>
      <c r="F129" s="21" t="s">
        <v>42</v>
      </c>
      <c r="G129" s="21" t="s">
        <v>96</v>
      </c>
      <c r="H129" s="19">
        <v>3735443</v>
      </c>
      <c r="I129" s="19">
        <v>3735443</v>
      </c>
      <c r="J129" s="19"/>
      <c r="K129" s="19"/>
      <c r="L129" s="19"/>
      <c r="M129" s="19"/>
      <c r="N129" s="19">
        <f t="shared" si="6"/>
        <v>0</v>
      </c>
      <c r="O129" s="19">
        <f t="shared" si="7"/>
        <v>3735443</v>
      </c>
      <c r="P129" s="23"/>
      <c r="Q129" s="19">
        <v>0</v>
      </c>
      <c r="R129" s="23">
        <f t="shared" si="8"/>
        <v>0</v>
      </c>
      <c r="S129" s="61"/>
      <c r="T129" s="19">
        <v>0</v>
      </c>
      <c r="U129" s="61">
        <f t="shared" si="9"/>
        <v>0</v>
      </c>
      <c r="V129" s="19">
        <f t="shared" si="10"/>
        <v>0</v>
      </c>
      <c r="W129" s="19">
        <f t="shared" si="11"/>
        <v>3735443</v>
      </c>
    </row>
    <row r="130" spans="2:23">
      <c r="B130" s="19" t="s">
        <v>120</v>
      </c>
      <c r="C130" s="19" t="s">
        <v>100</v>
      </c>
      <c r="D130" s="19" t="s">
        <v>105</v>
      </c>
      <c r="E130" s="20" t="s">
        <v>95</v>
      </c>
      <c r="F130" s="21" t="s">
        <v>42</v>
      </c>
      <c r="G130" s="21" t="s">
        <v>96</v>
      </c>
      <c r="H130" s="19">
        <v>8138410</v>
      </c>
      <c r="I130" s="19">
        <v>8138410</v>
      </c>
      <c r="J130" s="19"/>
      <c r="K130" s="19"/>
      <c r="L130" s="19"/>
      <c r="M130" s="19"/>
      <c r="N130" s="19">
        <f t="shared" si="6"/>
        <v>0</v>
      </c>
      <c r="O130" s="19">
        <f t="shared" si="7"/>
        <v>8138410</v>
      </c>
      <c r="P130" s="23"/>
      <c r="Q130" s="19">
        <v>0</v>
      </c>
      <c r="R130" s="23">
        <f t="shared" si="8"/>
        <v>0</v>
      </c>
      <c r="S130" s="61"/>
      <c r="T130" s="19">
        <v>0</v>
      </c>
      <c r="U130" s="61">
        <f t="shared" si="9"/>
        <v>0</v>
      </c>
      <c r="V130" s="19">
        <f t="shared" si="10"/>
        <v>0</v>
      </c>
      <c r="W130" s="19">
        <f t="shared" si="11"/>
        <v>8138410</v>
      </c>
    </row>
    <row r="131" spans="2:23">
      <c r="B131" s="19" t="s">
        <v>120</v>
      </c>
      <c r="C131" s="19" t="s">
        <v>100</v>
      </c>
      <c r="D131" s="19" t="s">
        <v>106</v>
      </c>
      <c r="E131" s="20" t="s">
        <v>95</v>
      </c>
      <c r="F131" s="21" t="s">
        <v>42</v>
      </c>
      <c r="G131" s="21" t="s">
        <v>96</v>
      </c>
      <c r="H131" s="19">
        <v>5340202</v>
      </c>
      <c r="I131" s="19">
        <v>5340202</v>
      </c>
      <c r="J131" s="19"/>
      <c r="K131" s="19"/>
      <c r="L131" s="19"/>
      <c r="M131" s="19"/>
      <c r="N131" s="19">
        <f t="shared" si="6"/>
        <v>0</v>
      </c>
      <c r="O131" s="19">
        <f t="shared" si="7"/>
        <v>5340202</v>
      </c>
      <c r="P131" s="23"/>
      <c r="Q131" s="19">
        <v>996714</v>
      </c>
      <c r="R131" s="23">
        <f t="shared" si="8"/>
        <v>996714</v>
      </c>
      <c r="S131" s="61"/>
      <c r="T131" s="19">
        <v>555481</v>
      </c>
      <c r="U131" s="61">
        <f t="shared" si="9"/>
        <v>555481</v>
      </c>
      <c r="V131" s="19">
        <f t="shared" si="10"/>
        <v>441233</v>
      </c>
      <c r="W131" s="19">
        <f t="shared" si="11"/>
        <v>4343488</v>
      </c>
    </row>
    <row r="132" spans="2:23">
      <c r="B132" s="19" t="s">
        <v>120</v>
      </c>
      <c r="C132" s="19" t="s">
        <v>100</v>
      </c>
      <c r="D132" s="19" t="s">
        <v>50</v>
      </c>
      <c r="E132" s="20" t="s">
        <v>51</v>
      </c>
      <c r="F132" s="21" t="s">
        <v>52</v>
      </c>
      <c r="G132" s="21" t="s">
        <v>53</v>
      </c>
      <c r="H132" s="19">
        <v>2150000</v>
      </c>
      <c r="I132" s="19">
        <v>2150000</v>
      </c>
      <c r="J132" s="19"/>
      <c r="K132" s="19"/>
      <c r="L132" s="19"/>
      <c r="M132" s="19"/>
      <c r="N132" s="19">
        <f t="shared" si="6"/>
        <v>0</v>
      </c>
      <c r="O132" s="19">
        <f t="shared" si="7"/>
        <v>2150000</v>
      </c>
      <c r="P132" s="23"/>
      <c r="Q132" s="19">
        <v>119559</v>
      </c>
      <c r="R132" s="23">
        <f t="shared" si="8"/>
        <v>119559</v>
      </c>
      <c r="S132" s="61"/>
      <c r="T132" s="19">
        <v>19262</v>
      </c>
      <c r="U132" s="61">
        <f t="shared" si="9"/>
        <v>19262</v>
      </c>
      <c r="V132" s="19">
        <f t="shared" si="10"/>
        <v>100297</v>
      </c>
      <c r="W132" s="19">
        <f t="shared" si="11"/>
        <v>2030441</v>
      </c>
    </row>
    <row r="133" spans="2:23">
      <c r="B133" s="19" t="s">
        <v>120</v>
      </c>
      <c r="C133" s="19" t="s">
        <v>100</v>
      </c>
      <c r="D133" s="19" t="s">
        <v>107</v>
      </c>
      <c r="E133" s="20" t="s">
        <v>108</v>
      </c>
      <c r="F133" s="21" t="s">
        <v>56</v>
      </c>
      <c r="G133" s="21" t="s">
        <v>109</v>
      </c>
      <c r="H133" s="19">
        <v>12734501</v>
      </c>
      <c r="I133" s="19">
        <v>12734501</v>
      </c>
      <c r="J133" s="19"/>
      <c r="K133" s="19"/>
      <c r="L133" s="19"/>
      <c r="M133" s="19"/>
      <c r="N133" s="19">
        <f t="shared" si="6"/>
        <v>0</v>
      </c>
      <c r="O133" s="19">
        <f t="shared" si="7"/>
        <v>12734501</v>
      </c>
      <c r="P133" s="23"/>
      <c r="Q133" s="19">
        <v>632209</v>
      </c>
      <c r="R133" s="23">
        <f t="shared" si="8"/>
        <v>632209</v>
      </c>
      <c r="S133" s="61"/>
      <c r="T133" s="19">
        <v>0</v>
      </c>
      <c r="U133" s="61">
        <f t="shared" si="9"/>
        <v>0</v>
      </c>
      <c r="V133" s="19">
        <f t="shared" si="10"/>
        <v>632209</v>
      </c>
      <c r="W133" s="19">
        <f t="shared" si="11"/>
        <v>12102292</v>
      </c>
    </row>
    <row r="134" spans="2:23">
      <c r="B134" s="19" t="s">
        <v>120</v>
      </c>
      <c r="C134" s="19" t="s">
        <v>100</v>
      </c>
      <c r="D134" s="19" t="s">
        <v>110</v>
      </c>
      <c r="E134" s="20" t="s">
        <v>108</v>
      </c>
      <c r="F134" s="21" t="s">
        <v>56</v>
      </c>
      <c r="G134" s="21" t="s">
        <v>109</v>
      </c>
      <c r="H134" s="19">
        <v>20981046</v>
      </c>
      <c r="I134" s="19">
        <v>20981046</v>
      </c>
      <c r="J134" s="19"/>
      <c r="K134" s="19"/>
      <c r="L134" s="19"/>
      <c r="M134" s="19"/>
      <c r="N134" s="19">
        <f t="shared" si="6"/>
        <v>0</v>
      </c>
      <c r="O134" s="19">
        <f t="shared" si="7"/>
        <v>20981046</v>
      </c>
      <c r="P134" s="23"/>
      <c r="Q134" s="19">
        <v>2122416</v>
      </c>
      <c r="R134" s="23">
        <f t="shared" si="8"/>
        <v>2122416</v>
      </c>
      <c r="S134" s="61"/>
      <c r="T134" s="19">
        <v>0</v>
      </c>
      <c r="U134" s="61">
        <f t="shared" si="9"/>
        <v>0</v>
      </c>
      <c r="V134" s="19">
        <f t="shared" si="10"/>
        <v>2122416</v>
      </c>
      <c r="W134" s="19">
        <f t="shared" si="11"/>
        <v>18858630</v>
      </c>
    </row>
    <row r="135" spans="2:23">
      <c r="B135" s="19" t="s">
        <v>120</v>
      </c>
      <c r="C135" s="19" t="s">
        <v>100</v>
      </c>
      <c r="D135" s="19" t="s">
        <v>111</v>
      </c>
      <c r="E135" s="20" t="s">
        <v>108</v>
      </c>
      <c r="F135" s="21" t="s">
        <v>56</v>
      </c>
      <c r="G135" s="21" t="s">
        <v>109</v>
      </c>
      <c r="H135" s="19">
        <v>8864154</v>
      </c>
      <c r="I135" s="19">
        <v>8864154</v>
      </c>
      <c r="J135" s="19"/>
      <c r="K135" s="19"/>
      <c r="L135" s="19"/>
      <c r="M135" s="19"/>
      <c r="N135" s="19">
        <f t="shared" si="6"/>
        <v>0</v>
      </c>
      <c r="O135" s="19">
        <f t="shared" si="7"/>
        <v>8864154</v>
      </c>
      <c r="P135" s="23"/>
      <c r="Q135" s="19">
        <v>1174101</v>
      </c>
      <c r="R135" s="23">
        <f t="shared" si="8"/>
        <v>1174101</v>
      </c>
      <c r="S135" s="61"/>
      <c r="T135" s="19">
        <v>0</v>
      </c>
      <c r="U135" s="61">
        <f t="shared" si="9"/>
        <v>0</v>
      </c>
      <c r="V135" s="19">
        <f t="shared" si="10"/>
        <v>1174101</v>
      </c>
      <c r="W135" s="19">
        <f t="shared" si="11"/>
        <v>7690053</v>
      </c>
    </row>
    <row r="136" spans="2:23">
      <c r="B136" s="19" t="s">
        <v>120</v>
      </c>
      <c r="C136" s="19" t="s">
        <v>100</v>
      </c>
      <c r="D136" s="19" t="s">
        <v>112</v>
      </c>
      <c r="E136" s="20" t="s">
        <v>108</v>
      </c>
      <c r="F136" s="21" t="s">
        <v>56</v>
      </c>
      <c r="G136" s="21" t="s">
        <v>109</v>
      </c>
      <c r="H136" s="19">
        <v>2411615</v>
      </c>
      <c r="I136" s="19">
        <v>2411615</v>
      </c>
      <c r="J136" s="19"/>
      <c r="K136" s="19"/>
      <c r="L136" s="19"/>
      <c r="M136" s="19"/>
      <c r="N136" s="19">
        <f t="shared" si="6"/>
        <v>0</v>
      </c>
      <c r="O136" s="19">
        <f t="shared" si="7"/>
        <v>2411615</v>
      </c>
      <c r="P136" s="23"/>
      <c r="Q136" s="19">
        <v>0</v>
      </c>
      <c r="R136" s="23">
        <f t="shared" si="8"/>
        <v>0</v>
      </c>
      <c r="S136" s="61"/>
      <c r="T136" s="19">
        <v>0</v>
      </c>
      <c r="U136" s="61">
        <f t="shared" si="9"/>
        <v>0</v>
      </c>
      <c r="V136" s="19">
        <f t="shared" si="10"/>
        <v>0</v>
      </c>
      <c r="W136" s="19">
        <f t="shared" si="11"/>
        <v>2411615</v>
      </c>
    </row>
    <row r="137" spans="2:23">
      <c r="B137" s="19" t="s">
        <v>120</v>
      </c>
      <c r="C137" s="19" t="s">
        <v>100</v>
      </c>
      <c r="D137" s="19" t="s">
        <v>113</v>
      </c>
      <c r="E137" s="20" t="s">
        <v>108</v>
      </c>
      <c r="F137" s="21" t="s">
        <v>56</v>
      </c>
      <c r="G137" s="21" t="s">
        <v>109</v>
      </c>
      <c r="H137" s="19">
        <v>8681812</v>
      </c>
      <c r="I137" s="19">
        <v>8681812</v>
      </c>
      <c r="J137" s="19"/>
      <c r="K137" s="19"/>
      <c r="L137" s="19"/>
      <c r="M137" s="19"/>
      <c r="N137" s="19">
        <f t="shared" si="6"/>
        <v>0</v>
      </c>
      <c r="O137" s="19">
        <f t="shared" si="7"/>
        <v>8681812</v>
      </c>
      <c r="P137" s="23"/>
      <c r="Q137" s="19">
        <v>0</v>
      </c>
      <c r="R137" s="23">
        <f t="shared" si="8"/>
        <v>0</v>
      </c>
      <c r="S137" s="61"/>
      <c r="T137" s="19">
        <v>0</v>
      </c>
      <c r="U137" s="61">
        <f t="shared" si="9"/>
        <v>0</v>
      </c>
      <c r="V137" s="19">
        <f t="shared" si="10"/>
        <v>0</v>
      </c>
      <c r="W137" s="19">
        <f t="shared" si="11"/>
        <v>8681812</v>
      </c>
    </row>
    <row r="138" spans="2:23">
      <c r="B138" s="19" t="s">
        <v>120</v>
      </c>
      <c r="C138" s="19" t="s">
        <v>100</v>
      </c>
      <c r="D138" s="19" t="s">
        <v>114</v>
      </c>
      <c r="E138" s="20" t="s">
        <v>108</v>
      </c>
      <c r="F138" s="21" t="s">
        <v>56</v>
      </c>
      <c r="G138" s="21" t="s">
        <v>109</v>
      </c>
      <c r="H138" s="19">
        <v>5146738</v>
      </c>
      <c r="I138" s="19">
        <v>5146738</v>
      </c>
      <c r="J138" s="19"/>
      <c r="K138" s="19"/>
      <c r="L138" s="19"/>
      <c r="M138" s="19"/>
      <c r="N138" s="19">
        <f t="shared" si="6"/>
        <v>0</v>
      </c>
      <c r="O138" s="19">
        <f t="shared" si="7"/>
        <v>5146738</v>
      </c>
      <c r="P138" s="23"/>
      <c r="Q138" s="19">
        <v>587052</v>
      </c>
      <c r="R138" s="23">
        <f t="shared" si="8"/>
        <v>587052</v>
      </c>
      <c r="S138" s="61"/>
      <c r="T138" s="19">
        <v>0</v>
      </c>
      <c r="U138" s="61">
        <f t="shared" si="9"/>
        <v>0</v>
      </c>
      <c r="V138" s="19">
        <f t="shared" si="10"/>
        <v>587052</v>
      </c>
      <c r="W138" s="19">
        <f t="shared" si="11"/>
        <v>4559686</v>
      </c>
    </row>
    <row r="139" spans="2:23">
      <c r="B139" s="19" t="s">
        <v>120</v>
      </c>
      <c r="C139" s="19" t="s">
        <v>100</v>
      </c>
      <c r="D139" s="19" t="s">
        <v>115</v>
      </c>
      <c r="E139" s="20" t="s">
        <v>69</v>
      </c>
      <c r="F139" s="21" t="s">
        <v>42</v>
      </c>
      <c r="G139" s="21" t="s">
        <v>70</v>
      </c>
      <c r="H139" s="19">
        <v>1000</v>
      </c>
      <c r="I139" s="19">
        <v>1000</v>
      </c>
      <c r="J139" s="19"/>
      <c r="K139" s="19"/>
      <c r="L139" s="19"/>
      <c r="M139" s="19"/>
      <c r="N139" s="19">
        <f t="shared" si="6"/>
        <v>0</v>
      </c>
      <c r="O139" s="19">
        <f t="shared" si="7"/>
        <v>1000</v>
      </c>
      <c r="P139" s="23"/>
      <c r="Q139" s="19"/>
      <c r="R139" s="23">
        <f t="shared" si="8"/>
        <v>0</v>
      </c>
      <c r="S139" s="61"/>
      <c r="T139" s="19"/>
      <c r="U139" s="61">
        <f t="shared" si="9"/>
        <v>0</v>
      </c>
      <c r="V139" s="19">
        <f t="shared" si="10"/>
        <v>0</v>
      </c>
      <c r="W139" s="19">
        <f t="shared" si="11"/>
        <v>1000</v>
      </c>
    </row>
    <row r="140" spans="2:23">
      <c r="B140" s="19" t="s">
        <v>120</v>
      </c>
      <c r="C140" s="19" t="s">
        <v>100</v>
      </c>
      <c r="D140" s="19" t="s">
        <v>61</v>
      </c>
      <c r="E140" s="20" t="s">
        <v>62</v>
      </c>
      <c r="F140" s="21" t="s">
        <v>63</v>
      </c>
      <c r="G140" s="21" t="s">
        <v>64</v>
      </c>
      <c r="H140" s="19">
        <v>1500000</v>
      </c>
      <c r="I140" s="19">
        <v>1500000</v>
      </c>
      <c r="J140" s="19"/>
      <c r="K140" s="19"/>
      <c r="L140" s="19"/>
      <c r="M140" s="19"/>
      <c r="N140" s="19">
        <f t="shared" ref="N140:N147" si="12">+J140+K140+L140+M140</f>
        <v>0</v>
      </c>
      <c r="O140" s="19">
        <f t="shared" ref="O140:O147" si="13">+I140+N140</f>
        <v>1500000</v>
      </c>
      <c r="P140" s="23"/>
      <c r="Q140" s="19">
        <v>0</v>
      </c>
      <c r="R140" s="23">
        <f t="shared" ref="R140:R147" si="14">+P140+Q140</f>
        <v>0</v>
      </c>
      <c r="S140" s="61"/>
      <c r="T140" s="19">
        <v>0</v>
      </c>
      <c r="U140" s="61">
        <f t="shared" ref="U140:U147" si="15">+S140+T140</f>
        <v>0</v>
      </c>
      <c r="V140" s="19">
        <f t="shared" ref="V140:V147" si="16">+R140-U140</f>
        <v>0</v>
      </c>
      <c r="W140" s="19">
        <f t="shared" ref="W140:W147" si="17">+O140-R140</f>
        <v>1500000</v>
      </c>
    </row>
    <row r="141" spans="2:23">
      <c r="B141" s="19" t="s">
        <v>120</v>
      </c>
      <c r="C141" s="19" t="s">
        <v>100</v>
      </c>
      <c r="D141" s="19" t="s">
        <v>65</v>
      </c>
      <c r="E141" s="20" t="s">
        <v>66</v>
      </c>
      <c r="F141" s="21" t="s">
        <v>52</v>
      </c>
      <c r="G141" s="21" t="s">
        <v>67</v>
      </c>
      <c r="H141" s="19">
        <v>1000</v>
      </c>
      <c r="I141" s="19">
        <v>1000</v>
      </c>
      <c r="J141" s="19"/>
      <c r="K141" s="19"/>
      <c r="L141" s="19"/>
      <c r="M141" s="19"/>
      <c r="N141" s="19">
        <f t="shared" si="12"/>
        <v>0</v>
      </c>
      <c r="O141" s="19">
        <f t="shared" si="13"/>
        <v>1000</v>
      </c>
      <c r="P141" s="23"/>
      <c r="Q141" s="19"/>
      <c r="R141" s="23">
        <f t="shared" si="14"/>
        <v>0</v>
      </c>
      <c r="S141" s="61"/>
      <c r="T141" s="19"/>
      <c r="U141" s="61">
        <f t="shared" si="15"/>
        <v>0</v>
      </c>
      <c r="V141" s="19">
        <f t="shared" si="16"/>
        <v>0</v>
      </c>
      <c r="W141" s="19">
        <f t="shared" si="17"/>
        <v>1000</v>
      </c>
    </row>
    <row r="142" spans="2:23">
      <c r="B142" s="19" t="s">
        <v>120</v>
      </c>
      <c r="C142" s="19" t="s">
        <v>100</v>
      </c>
      <c r="D142" s="19" t="s">
        <v>68</v>
      </c>
      <c r="E142" s="20" t="s">
        <v>69</v>
      </c>
      <c r="F142" s="21" t="s">
        <v>42</v>
      </c>
      <c r="G142" s="21" t="s">
        <v>70</v>
      </c>
      <c r="H142" s="19">
        <v>1000</v>
      </c>
      <c r="I142" s="19">
        <v>1000</v>
      </c>
      <c r="J142" s="19"/>
      <c r="K142" s="19"/>
      <c r="L142" s="19"/>
      <c r="M142" s="19"/>
      <c r="N142" s="19">
        <f t="shared" si="12"/>
        <v>0</v>
      </c>
      <c r="O142" s="19">
        <f t="shared" si="13"/>
        <v>1000</v>
      </c>
      <c r="P142" s="23"/>
      <c r="Q142" s="19"/>
      <c r="R142" s="23">
        <f t="shared" si="14"/>
        <v>0</v>
      </c>
      <c r="S142" s="61"/>
      <c r="T142" s="19"/>
      <c r="U142" s="61">
        <f t="shared" si="15"/>
        <v>0</v>
      </c>
      <c r="V142" s="19">
        <f t="shared" si="16"/>
        <v>0</v>
      </c>
      <c r="W142" s="19">
        <f t="shared" si="17"/>
        <v>1000</v>
      </c>
    </row>
    <row r="143" spans="2:23">
      <c r="B143" s="19" t="s">
        <v>120</v>
      </c>
      <c r="C143" s="19" t="s">
        <v>100</v>
      </c>
      <c r="D143" s="19" t="s">
        <v>71</v>
      </c>
      <c r="E143" s="20" t="s">
        <v>72</v>
      </c>
      <c r="F143" s="21" t="s">
        <v>73</v>
      </c>
      <c r="G143" s="21" t="s">
        <v>74</v>
      </c>
      <c r="H143" s="19">
        <v>1000</v>
      </c>
      <c r="I143" s="19">
        <v>1000</v>
      </c>
      <c r="J143" s="19"/>
      <c r="K143" s="19"/>
      <c r="L143" s="19"/>
      <c r="M143" s="19"/>
      <c r="N143" s="19">
        <f t="shared" si="12"/>
        <v>0</v>
      </c>
      <c r="O143" s="19">
        <f t="shared" si="13"/>
        <v>1000</v>
      </c>
      <c r="P143" s="23"/>
      <c r="Q143" s="19"/>
      <c r="R143" s="23">
        <f t="shared" si="14"/>
        <v>0</v>
      </c>
      <c r="S143" s="61"/>
      <c r="T143" s="19"/>
      <c r="U143" s="61">
        <f t="shared" si="15"/>
        <v>0</v>
      </c>
      <c r="V143" s="19">
        <f t="shared" si="16"/>
        <v>0</v>
      </c>
      <c r="W143" s="19">
        <f t="shared" si="17"/>
        <v>1000</v>
      </c>
    </row>
    <row r="144" spans="2:23">
      <c r="B144" s="19" t="s">
        <v>120</v>
      </c>
      <c r="C144" s="19" t="s">
        <v>100</v>
      </c>
      <c r="D144" s="19" t="s">
        <v>75</v>
      </c>
      <c r="E144" s="20" t="s">
        <v>76</v>
      </c>
      <c r="F144" s="21" t="s">
        <v>77</v>
      </c>
      <c r="G144" s="21" t="s">
        <v>78</v>
      </c>
      <c r="H144" s="19">
        <v>4000000</v>
      </c>
      <c r="I144" s="19">
        <v>4000000</v>
      </c>
      <c r="J144" s="19"/>
      <c r="K144" s="19"/>
      <c r="L144" s="19"/>
      <c r="M144" s="19"/>
      <c r="N144" s="19">
        <f t="shared" si="12"/>
        <v>0</v>
      </c>
      <c r="O144" s="19">
        <f t="shared" si="13"/>
        <v>4000000</v>
      </c>
      <c r="P144" s="23"/>
      <c r="Q144" s="19"/>
      <c r="R144" s="23">
        <f t="shared" si="14"/>
        <v>0</v>
      </c>
      <c r="S144" s="61"/>
      <c r="T144" s="19"/>
      <c r="U144" s="61">
        <f t="shared" si="15"/>
        <v>0</v>
      </c>
      <c r="V144" s="19">
        <f t="shared" si="16"/>
        <v>0</v>
      </c>
      <c r="W144" s="19">
        <f t="shared" si="17"/>
        <v>4000000</v>
      </c>
    </row>
    <row r="145" spans="2:23">
      <c r="B145" s="19" t="s">
        <v>120</v>
      </c>
      <c r="C145" s="19" t="s">
        <v>100</v>
      </c>
      <c r="D145" s="19" t="s">
        <v>87</v>
      </c>
      <c r="E145" s="20" t="s">
        <v>88</v>
      </c>
      <c r="F145" s="21" t="s">
        <v>89</v>
      </c>
      <c r="G145" s="21" t="s">
        <v>90</v>
      </c>
      <c r="H145" s="19">
        <v>1000</v>
      </c>
      <c r="I145" s="19">
        <v>1000</v>
      </c>
      <c r="J145" s="19"/>
      <c r="K145" s="19"/>
      <c r="L145" s="19"/>
      <c r="M145" s="19"/>
      <c r="N145" s="19">
        <f t="shared" si="12"/>
        <v>0</v>
      </c>
      <c r="O145" s="19">
        <f t="shared" si="13"/>
        <v>1000</v>
      </c>
      <c r="P145" s="23"/>
      <c r="Q145" s="19"/>
      <c r="R145" s="23">
        <f t="shared" si="14"/>
        <v>0</v>
      </c>
      <c r="S145" s="61"/>
      <c r="T145" s="19"/>
      <c r="U145" s="61">
        <f t="shared" si="15"/>
        <v>0</v>
      </c>
      <c r="V145" s="19">
        <f t="shared" si="16"/>
        <v>0</v>
      </c>
      <c r="W145" s="19">
        <f t="shared" si="17"/>
        <v>1000</v>
      </c>
    </row>
    <row r="146" spans="2:23">
      <c r="B146" s="19" t="s">
        <v>120</v>
      </c>
      <c r="C146" s="19" t="s">
        <v>100</v>
      </c>
      <c r="D146" s="19" t="s">
        <v>91</v>
      </c>
      <c r="E146" s="20" t="s">
        <v>92</v>
      </c>
      <c r="F146" s="21" t="s">
        <v>42</v>
      </c>
      <c r="G146" s="21" t="s">
        <v>93</v>
      </c>
      <c r="H146" s="19">
        <v>1000</v>
      </c>
      <c r="I146" s="19">
        <v>1000</v>
      </c>
      <c r="J146" s="19"/>
      <c r="K146" s="19"/>
      <c r="L146" s="19"/>
      <c r="M146" s="19"/>
      <c r="N146" s="19">
        <f t="shared" si="12"/>
        <v>0</v>
      </c>
      <c r="O146" s="19">
        <f t="shared" si="13"/>
        <v>1000</v>
      </c>
      <c r="P146" s="23"/>
      <c r="Q146" s="19"/>
      <c r="R146" s="23">
        <f t="shared" si="14"/>
        <v>0</v>
      </c>
      <c r="S146" s="61"/>
      <c r="T146" s="19"/>
      <c r="U146" s="61">
        <f t="shared" si="15"/>
        <v>0</v>
      </c>
      <c r="V146" s="19">
        <f t="shared" si="16"/>
        <v>0</v>
      </c>
      <c r="W146" s="19">
        <f t="shared" si="17"/>
        <v>1000</v>
      </c>
    </row>
    <row r="147" spans="2:23">
      <c r="B147" s="19" t="s">
        <v>120</v>
      </c>
      <c r="C147" s="19" t="s">
        <v>100</v>
      </c>
      <c r="D147" s="19" t="s">
        <v>116</v>
      </c>
      <c r="E147" s="20" t="s">
        <v>117</v>
      </c>
      <c r="F147" s="21" t="s">
        <v>118</v>
      </c>
      <c r="G147" s="21" t="s">
        <v>119</v>
      </c>
      <c r="H147" s="19">
        <v>1000</v>
      </c>
      <c r="I147" s="19">
        <v>1000</v>
      </c>
      <c r="J147" s="19"/>
      <c r="K147" s="19"/>
      <c r="L147" s="19"/>
      <c r="M147" s="19"/>
      <c r="N147" s="19">
        <f t="shared" si="12"/>
        <v>0</v>
      </c>
      <c r="O147" s="19">
        <f t="shared" si="13"/>
        <v>1000</v>
      </c>
      <c r="P147" s="23"/>
      <c r="Q147" s="19"/>
      <c r="R147" s="23">
        <f t="shared" si="14"/>
        <v>0</v>
      </c>
      <c r="S147" s="61"/>
      <c r="T147" s="19"/>
      <c r="U147" s="61">
        <f t="shared" si="15"/>
        <v>0</v>
      </c>
      <c r="V147" s="19">
        <f t="shared" si="16"/>
        <v>0</v>
      </c>
      <c r="W147" s="19">
        <f t="shared" si="17"/>
        <v>1000</v>
      </c>
    </row>
    <row r="148" spans="2:23">
      <c r="B148" s="38"/>
      <c r="C148" s="38"/>
      <c r="D148" s="38"/>
      <c r="E148" s="8"/>
      <c r="F148" s="8"/>
      <c r="G148" s="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</row>
    <row r="149" spans="2:23">
      <c r="B149" s="38"/>
      <c r="C149" s="38"/>
      <c r="D149" s="38"/>
      <c r="E149" s="39"/>
      <c r="F149" s="8"/>
      <c r="G149" s="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</row>
    <row r="150" spans="2:23">
      <c r="C150" s="38"/>
      <c r="D150" s="38"/>
      <c r="E150" s="39"/>
      <c r="F150" s="8"/>
      <c r="G150" s="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</row>
    <row r="151" spans="2:23" ht="32.25" customHeight="1">
      <c r="B151" s="59" t="str">
        <f>+B10</f>
        <v>Dependencia</v>
      </c>
      <c r="C151" s="59" t="str">
        <f t="shared" ref="C151:W151" si="18">+C10</f>
        <v>Sector</v>
      </c>
      <c r="D151" s="59" t="str">
        <f t="shared" si="18"/>
        <v>Articulo</v>
      </c>
      <c r="E151" s="59" t="str">
        <f t="shared" si="18"/>
        <v>Artículo</v>
      </c>
      <c r="F151" s="59" t="str">
        <f t="shared" si="18"/>
        <v>Fuente</v>
      </c>
      <c r="G151" s="59" t="str">
        <f t="shared" si="18"/>
        <v>Destino vs fuente</v>
      </c>
      <c r="H151" s="59" t="str">
        <f t="shared" si="18"/>
        <v>Apropiado Inicial</v>
      </c>
      <c r="I151" s="59" t="str">
        <f t="shared" si="18"/>
        <v>Apropiado Inicial</v>
      </c>
      <c r="J151" s="59" t="str">
        <f t="shared" si="18"/>
        <v>1. TRIMESTRES</v>
      </c>
      <c r="K151" s="59" t="str">
        <f t="shared" si="18"/>
        <v>2. TRIMESTRE</v>
      </c>
      <c r="L151" s="59" t="str">
        <f t="shared" si="18"/>
        <v>3.TRIMESTRE</v>
      </c>
      <c r="M151" s="59" t="str">
        <f t="shared" si="18"/>
        <v>4. TRIMESTRE</v>
      </c>
      <c r="N151" s="59" t="str">
        <f t="shared" si="18"/>
        <v>TOTAL ADICIONES</v>
      </c>
      <c r="O151" s="59" t="str">
        <f t="shared" si="18"/>
        <v>PRESUPUESTO DIFINITIVO</v>
      </c>
      <c r="P151" s="59" t="str">
        <f t="shared" si="18"/>
        <v>PERIODOS ANTERIORES</v>
      </c>
      <c r="Q151" s="59" t="str">
        <f t="shared" si="18"/>
        <v>Valor GPDC DEL PERIODO  FACTURACION</v>
      </c>
      <c r="R151" s="59" t="str">
        <f t="shared" si="18"/>
        <v>ACUMULADO Valor GPDC FACTURACION</v>
      </c>
      <c r="S151" s="59" t="str">
        <f t="shared" si="18"/>
        <v>PERIODOS ANTERIORES</v>
      </c>
      <c r="T151" s="59" t="str">
        <f t="shared" si="18"/>
        <v>Valor GPR DEL PERIODO EFECTIVOS</v>
      </c>
      <c r="U151" s="59" t="str">
        <f t="shared" si="18"/>
        <v>Acumulado GPR RECAUDOS EFECTIVO</v>
      </c>
      <c r="V151" s="59" t="str">
        <f t="shared" si="18"/>
        <v>CUENTAS POR COBRAR</v>
      </c>
      <c r="W151" s="59" t="str">
        <f t="shared" si="18"/>
        <v>POR EJECUTAR</v>
      </c>
    </row>
    <row r="152" spans="2:23" ht="14.4">
      <c r="B152" s="41" t="str">
        <f>+B11</f>
        <v>TOTAL PRESUPUESTO DEL PERIODO</v>
      </c>
      <c r="C152" s="42"/>
      <c r="D152" s="42"/>
      <c r="E152" s="42"/>
      <c r="F152" s="42"/>
      <c r="G152" s="42"/>
      <c r="H152" s="42">
        <f t="shared" ref="H152:P152" si="19">+H153+H157</f>
        <v>4414191657</v>
      </c>
      <c r="I152" s="42">
        <f t="shared" si="19"/>
        <v>4414191657</v>
      </c>
      <c r="J152" s="42">
        <f t="shared" si="19"/>
        <v>322837682.06999999</v>
      </c>
      <c r="K152" s="42">
        <f t="shared" si="19"/>
        <v>0</v>
      </c>
      <c r="L152" s="42">
        <f t="shared" si="19"/>
        <v>0</v>
      </c>
      <c r="M152" s="42">
        <f t="shared" si="19"/>
        <v>0</v>
      </c>
      <c r="N152" s="42">
        <f t="shared" si="19"/>
        <v>322837682.06999999</v>
      </c>
      <c r="O152" s="42">
        <f t="shared" si="19"/>
        <v>4737029339.0699997</v>
      </c>
      <c r="P152" s="42">
        <f t="shared" si="19"/>
        <v>0</v>
      </c>
      <c r="Q152" s="42">
        <f t="shared" ref="Q152:W152" si="20">+Q153+Q157</f>
        <v>672063428.34000003</v>
      </c>
      <c r="R152" s="42">
        <f t="shared" si="20"/>
        <v>672063428.34000003</v>
      </c>
      <c r="S152" s="42">
        <f t="shared" si="20"/>
        <v>0</v>
      </c>
      <c r="T152" s="42">
        <f t="shared" si="20"/>
        <v>569831565.34000003</v>
      </c>
      <c r="U152" s="42">
        <f t="shared" si="20"/>
        <v>569831565.34000003</v>
      </c>
      <c r="V152" s="42">
        <f t="shared" si="20"/>
        <v>102231863.00000001</v>
      </c>
      <c r="W152" s="42">
        <f t="shared" si="20"/>
        <v>4064965910.7299995</v>
      </c>
    </row>
    <row r="153" spans="2:23" ht="13.8">
      <c r="B153" s="42" t="str">
        <f>+B12</f>
        <v>1 - ADMINISTRACION CENTRAL</v>
      </c>
      <c r="C153" s="42"/>
      <c r="D153" s="42" t="s">
        <v>129</v>
      </c>
      <c r="E153" s="42">
        <f>+E154+E155+E156</f>
        <v>0</v>
      </c>
      <c r="F153" s="42">
        <f>+F154+F155+F156</f>
        <v>0</v>
      </c>
      <c r="G153" s="42"/>
      <c r="H153" s="42">
        <f t="shared" ref="H153:P153" si="21">+H154+H155+H156</f>
        <v>3844081899</v>
      </c>
      <c r="I153" s="42">
        <f t="shared" si="21"/>
        <v>3844081899</v>
      </c>
      <c r="J153" s="42">
        <f t="shared" si="21"/>
        <v>322837682.06999999</v>
      </c>
      <c r="K153" s="42">
        <f t="shared" si="21"/>
        <v>0</v>
      </c>
      <c r="L153" s="42">
        <f t="shared" si="21"/>
        <v>0</v>
      </c>
      <c r="M153" s="42">
        <f t="shared" si="21"/>
        <v>0</v>
      </c>
      <c r="N153" s="42">
        <f t="shared" si="21"/>
        <v>322837682.06999999</v>
      </c>
      <c r="O153" s="42">
        <f t="shared" si="21"/>
        <v>4166919581.0699997</v>
      </c>
      <c r="P153" s="42">
        <f t="shared" si="21"/>
        <v>0</v>
      </c>
      <c r="Q153" s="42">
        <f t="shared" ref="Q153:W153" si="22">+Q154+Q155+Q156</f>
        <v>630411807.34000003</v>
      </c>
      <c r="R153" s="42">
        <f t="shared" si="22"/>
        <v>630411807.34000003</v>
      </c>
      <c r="S153" s="42">
        <f t="shared" si="22"/>
        <v>0</v>
      </c>
      <c r="T153" s="42">
        <f t="shared" si="22"/>
        <v>554798510.34000003</v>
      </c>
      <c r="U153" s="42">
        <f t="shared" si="22"/>
        <v>554798510.34000003</v>
      </c>
      <c r="V153" s="42">
        <f t="shared" si="22"/>
        <v>75613297.000000015</v>
      </c>
      <c r="W153" s="42">
        <f t="shared" si="22"/>
        <v>3536507773.7299995</v>
      </c>
    </row>
    <row r="154" spans="2:23">
      <c r="B154" s="43" t="str">
        <f>+B13</f>
        <v>1 - ADMINISTRACION CENTRAL</v>
      </c>
      <c r="C154" s="43" t="str">
        <f>+C13</f>
        <v>1-ACUEDUCTO</v>
      </c>
      <c r="D154" s="43" t="str">
        <f>+D13</f>
        <v>Area</v>
      </c>
      <c r="E154" s="43">
        <f>+E13</f>
        <v>0</v>
      </c>
      <c r="F154" s="43">
        <f>+F13</f>
        <v>0</v>
      </c>
      <c r="G154" s="44" t="s">
        <v>38</v>
      </c>
      <c r="H154" s="43">
        <f t="shared" ref="H154:O154" si="23">+H13</f>
        <v>1339318334</v>
      </c>
      <c r="I154" s="43">
        <f t="shared" si="23"/>
        <v>1339318334</v>
      </c>
      <c r="J154" s="43">
        <f t="shared" si="23"/>
        <v>50673.63</v>
      </c>
      <c r="K154" s="43">
        <f t="shared" si="23"/>
        <v>0</v>
      </c>
      <c r="L154" s="43">
        <f t="shared" si="23"/>
        <v>0</v>
      </c>
      <c r="M154" s="43">
        <f t="shared" si="23"/>
        <v>0</v>
      </c>
      <c r="N154" s="43">
        <f>+N13</f>
        <v>50673.63</v>
      </c>
      <c r="O154" s="43">
        <f t="shared" si="23"/>
        <v>1339369007.6300001</v>
      </c>
      <c r="P154" s="43">
        <f t="shared" ref="P154:W154" si="24">+P13</f>
        <v>0</v>
      </c>
      <c r="Q154" s="43">
        <f t="shared" si="24"/>
        <v>93578141.670000002</v>
      </c>
      <c r="R154" s="43">
        <f t="shared" si="24"/>
        <v>93578141.670000002</v>
      </c>
      <c r="S154" s="43">
        <f t="shared" si="24"/>
        <v>0</v>
      </c>
      <c r="T154" s="43">
        <f t="shared" si="24"/>
        <v>56472747.670000002</v>
      </c>
      <c r="U154" s="43">
        <f t="shared" si="24"/>
        <v>56472747.670000002</v>
      </c>
      <c r="V154" s="43">
        <f t="shared" si="24"/>
        <v>37105394</v>
      </c>
      <c r="W154" s="43">
        <f t="shared" si="24"/>
        <v>1245790865.96</v>
      </c>
    </row>
    <row r="155" spans="2:23">
      <c r="B155" s="45" t="str">
        <f>+B35</f>
        <v>1 - ADMINISTRACION CENTRAL</v>
      </c>
      <c r="C155" s="45" t="str">
        <f>+C35</f>
        <v>2-ALCANTARILLADO</v>
      </c>
      <c r="D155" s="45" t="str">
        <f>+D35</f>
        <v>Area</v>
      </c>
      <c r="E155" s="45">
        <f>+E35</f>
        <v>0</v>
      </c>
      <c r="F155" s="45">
        <f>+F35</f>
        <v>0</v>
      </c>
      <c r="G155" s="46" t="s">
        <v>94</v>
      </c>
      <c r="H155" s="45">
        <f t="shared" ref="H155:O155" si="25">+H35</f>
        <v>765648056</v>
      </c>
      <c r="I155" s="45">
        <f t="shared" si="25"/>
        <v>765648056</v>
      </c>
      <c r="J155" s="45">
        <f t="shared" si="25"/>
        <v>317331030.81999999</v>
      </c>
      <c r="K155" s="45">
        <f t="shared" si="25"/>
        <v>0</v>
      </c>
      <c r="L155" s="45">
        <f t="shared" si="25"/>
        <v>0</v>
      </c>
      <c r="M155" s="45">
        <f t="shared" si="25"/>
        <v>0</v>
      </c>
      <c r="N155" s="45">
        <f>+N35</f>
        <v>317331030.81999999</v>
      </c>
      <c r="O155" s="45">
        <f t="shared" si="25"/>
        <v>1082979086.8199999</v>
      </c>
      <c r="P155" s="45">
        <f t="shared" ref="P155:W155" si="26">+P35</f>
        <v>0</v>
      </c>
      <c r="Q155" s="45">
        <f t="shared" si="26"/>
        <v>374125166.31</v>
      </c>
      <c r="R155" s="45">
        <f t="shared" si="26"/>
        <v>374125166.31</v>
      </c>
      <c r="S155" s="45">
        <f t="shared" si="26"/>
        <v>0</v>
      </c>
      <c r="T155" s="45">
        <f t="shared" si="26"/>
        <v>368994343.31</v>
      </c>
      <c r="U155" s="45">
        <f t="shared" si="26"/>
        <v>368994343.31</v>
      </c>
      <c r="V155" s="45">
        <f t="shared" si="26"/>
        <v>5130823</v>
      </c>
      <c r="W155" s="45">
        <f t="shared" si="26"/>
        <v>708853920.50999999</v>
      </c>
    </row>
    <row r="156" spans="2:23">
      <c r="B156" s="47" t="str">
        <f>+B56</f>
        <v>1 - ADMINISTRACION CENTRAL</v>
      </c>
      <c r="C156" s="47" t="str">
        <f>+C56</f>
        <v>3-ASEO</v>
      </c>
      <c r="D156" s="47" t="str">
        <f>+D56</f>
        <v>Area</v>
      </c>
      <c r="E156" s="47">
        <f>+E56</f>
        <v>0</v>
      </c>
      <c r="F156" s="47">
        <f>+F56</f>
        <v>0</v>
      </c>
      <c r="G156" s="48" t="s">
        <v>100</v>
      </c>
      <c r="H156" s="47">
        <f t="shared" ref="H156:O156" si="27">+H56</f>
        <v>1739115509</v>
      </c>
      <c r="I156" s="47">
        <f t="shared" si="27"/>
        <v>1739115509</v>
      </c>
      <c r="J156" s="47">
        <f t="shared" si="27"/>
        <v>5455977.6200000001</v>
      </c>
      <c r="K156" s="47">
        <f t="shared" si="27"/>
        <v>0</v>
      </c>
      <c r="L156" s="47">
        <f t="shared" si="27"/>
        <v>0</v>
      </c>
      <c r="M156" s="47">
        <f t="shared" si="27"/>
        <v>0</v>
      </c>
      <c r="N156" s="47">
        <f>+N56</f>
        <v>5455977.6200000001</v>
      </c>
      <c r="O156" s="47">
        <f t="shared" si="27"/>
        <v>1744571486.6199999</v>
      </c>
      <c r="P156" s="47">
        <f t="shared" ref="P156:W156" si="28">+P56</f>
        <v>0</v>
      </c>
      <c r="Q156" s="47">
        <f t="shared" si="28"/>
        <v>162708499.36000001</v>
      </c>
      <c r="R156" s="47">
        <f t="shared" si="28"/>
        <v>162708499.36000001</v>
      </c>
      <c r="S156" s="47">
        <f t="shared" si="28"/>
        <v>0</v>
      </c>
      <c r="T156" s="47">
        <f t="shared" si="28"/>
        <v>129331419.36</v>
      </c>
      <c r="U156" s="47">
        <f t="shared" si="28"/>
        <v>129331419.36</v>
      </c>
      <c r="V156" s="47">
        <f t="shared" si="28"/>
        <v>33377080.000000015</v>
      </c>
      <c r="W156" s="47">
        <f t="shared" si="28"/>
        <v>1581862987.2599998</v>
      </c>
    </row>
    <row r="157" spans="2:23" ht="13.8">
      <c r="B157" s="42" t="str">
        <f>+B80</f>
        <v>2 - EMPRESA DE SERVICIOS PUBLICOS - PAICOL</v>
      </c>
      <c r="C157" s="49"/>
      <c r="D157" s="42" t="s">
        <v>130</v>
      </c>
      <c r="E157" s="49"/>
      <c r="F157" s="49"/>
      <c r="G157" s="49"/>
      <c r="H157" s="49">
        <f t="shared" ref="H157:P157" si="29">+H158+H159+H160</f>
        <v>570109758</v>
      </c>
      <c r="I157" s="49">
        <f t="shared" si="29"/>
        <v>570109758</v>
      </c>
      <c r="J157" s="49">
        <f t="shared" si="29"/>
        <v>0</v>
      </c>
      <c r="K157" s="49">
        <f t="shared" si="29"/>
        <v>0</v>
      </c>
      <c r="L157" s="49">
        <f t="shared" si="29"/>
        <v>0</v>
      </c>
      <c r="M157" s="49">
        <f t="shared" si="29"/>
        <v>0</v>
      </c>
      <c r="N157" s="49">
        <f t="shared" si="29"/>
        <v>0</v>
      </c>
      <c r="O157" s="49">
        <f t="shared" si="29"/>
        <v>570109758</v>
      </c>
      <c r="P157" s="49">
        <f t="shared" si="29"/>
        <v>0</v>
      </c>
      <c r="Q157" s="49">
        <f t="shared" ref="Q157:W157" si="30">+Q158+Q159+Q160</f>
        <v>41651621</v>
      </c>
      <c r="R157" s="49">
        <f t="shared" si="30"/>
        <v>41651621</v>
      </c>
      <c r="S157" s="49">
        <f t="shared" si="30"/>
        <v>0</v>
      </c>
      <c r="T157" s="49">
        <f t="shared" si="30"/>
        <v>15033055</v>
      </c>
      <c r="U157" s="49">
        <f t="shared" si="30"/>
        <v>15033055</v>
      </c>
      <c r="V157" s="49">
        <f t="shared" si="30"/>
        <v>26618566</v>
      </c>
      <c r="W157" s="49">
        <f t="shared" si="30"/>
        <v>528458137</v>
      </c>
    </row>
    <row r="158" spans="2:23">
      <c r="B158" s="43" t="str">
        <f>+B81</f>
        <v>2 - EMPRESA DE SERVICIOS PUBLICOS - PAICOL</v>
      </c>
      <c r="C158" s="43" t="str">
        <f>+C81</f>
        <v>1-ACUEDUCTO</v>
      </c>
      <c r="D158" s="43" t="str">
        <f>+D81</f>
        <v>Area</v>
      </c>
      <c r="E158" s="43"/>
      <c r="F158" s="43"/>
      <c r="G158" s="44" t="s">
        <v>38</v>
      </c>
      <c r="H158" s="43">
        <f t="shared" ref="H158:O158" si="31">+H81</f>
        <v>294246676</v>
      </c>
      <c r="I158" s="43">
        <f t="shared" si="31"/>
        <v>294246676</v>
      </c>
      <c r="J158" s="43">
        <f t="shared" si="31"/>
        <v>0</v>
      </c>
      <c r="K158" s="43">
        <f t="shared" si="31"/>
        <v>0</v>
      </c>
      <c r="L158" s="43">
        <f t="shared" si="31"/>
        <v>0</v>
      </c>
      <c r="M158" s="43">
        <f t="shared" si="31"/>
        <v>0</v>
      </c>
      <c r="N158" s="43">
        <f>+N81</f>
        <v>0</v>
      </c>
      <c r="O158" s="43">
        <f t="shared" si="31"/>
        <v>294246676</v>
      </c>
      <c r="P158" s="43">
        <f t="shared" ref="P158:W158" si="32">+P81</f>
        <v>0</v>
      </c>
      <c r="Q158" s="43">
        <f t="shared" si="32"/>
        <v>20569897</v>
      </c>
      <c r="R158" s="43">
        <f t="shared" si="32"/>
        <v>20569897</v>
      </c>
      <c r="S158" s="43">
        <f t="shared" si="32"/>
        <v>0</v>
      </c>
      <c r="T158" s="43">
        <f t="shared" si="32"/>
        <v>7188949</v>
      </c>
      <c r="U158" s="43">
        <f t="shared" si="32"/>
        <v>7188949</v>
      </c>
      <c r="V158" s="43">
        <f t="shared" si="32"/>
        <v>13380948</v>
      </c>
      <c r="W158" s="43">
        <f t="shared" si="32"/>
        <v>273676779</v>
      </c>
    </row>
    <row r="159" spans="2:23">
      <c r="B159" s="45" t="str">
        <f>+B103</f>
        <v>2 - EMPRESA DE SERVICIOS PUBLICOS - PAICOL</v>
      </c>
      <c r="C159" s="45" t="str">
        <f>+C103</f>
        <v>2-ALCANTARILLADO</v>
      </c>
      <c r="D159" s="45" t="str">
        <f>+D103</f>
        <v>Area</v>
      </c>
      <c r="E159" s="45">
        <f>+E103</f>
        <v>0</v>
      </c>
      <c r="F159" s="45">
        <f>+F103</f>
        <v>0</v>
      </c>
      <c r="G159" s="46" t="s">
        <v>94</v>
      </c>
      <c r="H159" s="45">
        <f t="shared" ref="H159:O159" si="33">+H103</f>
        <v>141958453</v>
      </c>
      <c r="I159" s="45">
        <f t="shared" si="33"/>
        <v>141958453</v>
      </c>
      <c r="J159" s="45">
        <f t="shared" si="33"/>
        <v>0</v>
      </c>
      <c r="K159" s="45">
        <f t="shared" si="33"/>
        <v>0</v>
      </c>
      <c r="L159" s="45">
        <f t="shared" si="33"/>
        <v>0</v>
      </c>
      <c r="M159" s="45">
        <f t="shared" si="33"/>
        <v>0</v>
      </c>
      <c r="N159" s="45">
        <f>+N103</f>
        <v>0</v>
      </c>
      <c r="O159" s="45">
        <f t="shared" si="33"/>
        <v>141958453</v>
      </c>
      <c r="P159" s="45">
        <f t="shared" ref="P159:W159" si="34">+P103</f>
        <v>0</v>
      </c>
      <c r="Q159" s="45">
        <f t="shared" si="34"/>
        <v>8779355</v>
      </c>
      <c r="R159" s="45">
        <f t="shared" si="34"/>
        <v>8779355</v>
      </c>
      <c r="S159" s="45">
        <f t="shared" si="34"/>
        <v>0</v>
      </c>
      <c r="T159" s="45">
        <f t="shared" si="34"/>
        <v>3551917</v>
      </c>
      <c r="U159" s="45">
        <f t="shared" si="34"/>
        <v>3551917</v>
      </c>
      <c r="V159" s="45">
        <f t="shared" si="34"/>
        <v>5227438</v>
      </c>
      <c r="W159" s="45">
        <f t="shared" si="34"/>
        <v>133179098</v>
      </c>
    </row>
    <row r="160" spans="2:23">
      <c r="B160" s="47" t="str">
        <f>+B124</f>
        <v>2 - EMPRESA DE SERVICIOS PUBLICOS - PAICOL</v>
      </c>
      <c r="C160" s="47" t="str">
        <f>+C124</f>
        <v>3-ASEO</v>
      </c>
      <c r="D160" s="47" t="str">
        <f>+D124</f>
        <v>Area</v>
      </c>
      <c r="E160" s="47">
        <f>+E124</f>
        <v>0</v>
      </c>
      <c r="F160" s="47">
        <f>+F124</f>
        <v>0</v>
      </c>
      <c r="G160" s="48" t="s">
        <v>100</v>
      </c>
      <c r="H160" s="47">
        <f t="shared" ref="H160:O160" si="35">+H124</f>
        <v>133904629</v>
      </c>
      <c r="I160" s="47">
        <f t="shared" si="35"/>
        <v>133904629</v>
      </c>
      <c r="J160" s="47">
        <f t="shared" si="35"/>
        <v>0</v>
      </c>
      <c r="K160" s="47">
        <f t="shared" si="35"/>
        <v>0</v>
      </c>
      <c r="L160" s="47">
        <f t="shared" si="35"/>
        <v>0</v>
      </c>
      <c r="M160" s="47">
        <f t="shared" si="35"/>
        <v>0</v>
      </c>
      <c r="N160" s="47">
        <f>+N124</f>
        <v>0</v>
      </c>
      <c r="O160" s="47">
        <f t="shared" si="35"/>
        <v>133904629</v>
      </c>
      <c r="P160" s="47">
        <f t="shared" ref="P160:W160" si="36">+P124</f>
        <v>0</v>
      </c>
      <c r="Q160" s="47">
        <f t="shared" si="36"/>
        <v>12302369</v>
      </c>
      <c r="R160" s="47">
        <f t="shared" si="36"/>
        <v>12302369</v>
      </c>
      <c r="S160" s="47">
        <f t="shared" si="36"/>
        <v>0</v>
      </c>
      <c r="T160" s="47">
        <f t="shared" si="36"/>
        <v>4292189</v>
      </c>
      <c r="U160" s="47">
        <f t="shared" si="36"/>
        <v>4292189</v>
      </c>
      <c r="V160" s="47">
        <f t="shared" si="36"/>
        <v>8010180</v>
      </c>
      <c r="W160" s="47">
        <f t="shared" si="36"/>
        <v>121602260</v>
      </c>
    </row>
    <row r="161" spans="2:23">
      <c r="B161" s="50"/>
      <c r="C161" s="50"/>
      <c r="D161" s="50"/>
      <c r="E161" s="39"/>
      <c r="F161" s="51"/>
      <c r="G161" s="51"/>
      <c r="H161" s="52">
        <f t="shared" ref="H161:O161" si="37">+H152-H11</f>
        <v>0</v>
      </c>
      <c r="I161" s="52">
        <f t="shared" si="37"/>
        <v>0</v>
      </c>
      <c r="J161" s="52">
        <f t="shared" si="37"/>
        <v>0</v>
      </c>
      <c r="K161" s="52">
        <f t="shared" si="37"/>
        <v>0</v>
      </c>
      <c r="L161" s="52">
        <f t="shared" si="37"/>
        <v>0</v>
      </c>
      <c r="M161" s="52">
        <f t="shared" si="37"/>
        <v>0</v>
      </c>
      <c r="N161" s="52">
        <f>+N152-N11</f>
        <v>0</v>
      </c>
      <c r="O161" s="52">
        <f t="shared" si="37"/>
        <v>0</v>
      </c>
      <c r="P161" s="52">
        <f t="shared" ref="P161:W161" si="38">+P152-P11</f>
        <v>0</v>
      </c>
      <c r="Q161" s="52">
        <f t="shared" si="38"/>
        <v>0</v>
      </c>
      <c r="R161" s="52">
        <f t="shared" si="38"/>
        <v>0</v>
      </c>
      <c r="S161" s="52">
        <f t="shared" si="38"/>
        <v>0</v>
      </c>
      <c r="T161" s="52">
        <f t="shared" si="38"/>
        <v>0</v>
      </c>
      <c r="U161" s="52">
        <f t="shared" si="38"/>
        <v>0</v>
      </c>
      <c r="V161" s="52">
        <f t="shared" si="38"/>
        <v>0</v>
      </c>
      <c r="W161" s="52">
        <f t="shared" si="38"/>
        <v>0</v>
      </c>
    </row>
    <row r="162" spans="2:23">
      <c r="B162" s="50"/>
      <c r="C162" s="50"/>
      <c r="D162" s="50"/>
      <c r="E162" s="39"/>
      <c r="H162" s="40"/>
    </row>
    <row r="163" spans="2:23">
      <c r="B163" s="38" t="s">
        <v>10</v>
      </c>
      <c r="E163" s="39"/>
      <c r="H163" s="40"/>
    </row>
    <row r="164" spans="2:23">
      <c r="D164" s="64" t="s">
        <v>126</v>
      </c>
      <c r="E164" s="65"/>
      <c r="F164" s="5"/>
      <c r="G164" s="5"/>
      <c r="H164" s="66">
        <f t="shared" ref="H164:I166" si="39">+H154+H158</f>
        <v>1633565010</v>
      </c>
      <c r="I164" s="66">
        <f t="shared" si="39"/>
        <v>1633565010</v>
      </c>
      <c r="J164" s="66">
        <v>50673.63</v>
      </c>
      <c r="N164" s="66">
        <f>+J164</f>
        <v>50673.63</v>
      </c>
      <c r="O164" s="66">
        <f>+I164+N164</f>
        <v>1633615683.6300001</v>
      </c>
      <c r="P164" s="62"/>
      <c r="Q164" s="66">
        <v>114148038.67</v>
      </c>
      <c r="R164" s="62">
        <f>+P164+Q164</f>
        <v>114148038.67</v>
      </c>
      <c r="S164" s="63"/>
      <c r="T164" s="66">
        <v>63661696.670000002</v>
      </c>
      <c r="U164" s="63">
        <f>+S164+T164</f>
        <v>63661696.670000002</v>
      </c>
      <c r="V164" s="19">
        <f>+R164-U164</f>
        <v>50486342</v>
      </c>
      <c r="W164" s="19">
        <f>+O164-R164</f>
        <v>1519467644.96</v>
      </c>
    </row>
    <row r="165" spans="2:23">
      <c r="D165" s="67" t="s">
        <v>127</v>
      </c>
      <c r="E165" s="65"/>
      <c r="F165" s="5"/>
      <c r="G165" s="5"/>
      <c r="H165" s="66">
        <f t="shared" si="39"/>
        <v>907606509</v>
      </c>
      <c r="I165" s="66">
        <f t="shared" si="39"/>
        <v>907606509</v>
      </c>
      <c r="J165" s="66">
        <v>317331030.81999999</v>
      </c>
      <c r="N165" s="66">
        <f>+J165</f>
        <v>317331030.81999999</v>
      </c>
      <c r="O165" s="66">
        <f>+I165+N165</f>
        <v>1224937539.8199999</v>
      </c>
      <c r="P165" s="62"/>
      <c r="Q165" s="66">
        <v>382904521.31</v>
      </c>
      <c r="R165" s="62">
        <f>+P165+Q165</f>
        <v>382904521.31</v>
      </c>
      <c r="S165" s="63"/>
      <c r="T165" s="66">
        <v>372546260.31</v>
      </c>
      <c r="U165" s="63">
        <f>+S165+T165</f>
        <v>372546260.31</v>
      </c>
      <c r="V165" s="19">
        <f>+R165-U165</f>
        <v>10358261</v>
      </c>
      <c r="W165" s="19">
        <f>+O165-R165</f>
        <v>842033018.50999999</v>
      </c>
    </row>
    <row r="166" spans="2:23">
      <c r="D166" s="67" t="s">
        <v>128</v>
      </c>
      <c r="E166" s="65"/>
      <c r="F166" s="50"/>
      <c r="G166" s="50"/>
      <c r="H166" s="66">
        <f t="shared" si="39"/>
        <v>1873020138</v>
      </c>
      <c r="I166" s="66">
        <f t="shared" si="39"/>
        <v>1873020138</v>
      </c>
      <c r="J166" s="66">
        <v>5455977.6200000001</v>
      </c>
      <c r="N166" s="66">
        <f>+J166</f>
        <v>5455977.6200000001</v>
      </c>
      <c r="O166" s="66">
        <f>+I166+N166</f>
        <v>1878476115.6199999</v>
      </c>
      <c r="P166" s="62"/>
      <c r="Q166" s="66">
        <v>175010868.36000001</v>
      </c>
      <c r="R166" s="62">
        <f>+P166+Q166</f>
        <v>175010868.36000001</v>
      </c>
      <c r="S166" s="63"/>
      <c r="T166" s="66">
        <v>133623608.36</v>
      </c>
      <c r="U166" s="63">
        <f>+S166+T166</f>
        <v>133623608.36</v>
      </c>
      <c r="V166" s="19">
        <f>+R166-U166</f>
        <v>41387260.000000015</v>
      </c>
      <c r="W166" s="19">
        <f>+O166-R166</f>
        <v>1703465247.2599998</v>
      </c>
    </row>
    <row r="167" spans="2:23" s="60" customFormat="1">
      <c r="D167" s="68" t="s">
        <v>0</v>
      </c>
      <c r="E167" s="69"/>
      <c r="H167" s="70">
        <f t="shared" ref="H167:M167" si="40">SUM(H164:H166)</f>
        <v>4414191657</v>
      </c>
      <c r="I167" s="70">
        <f t="shared" si="40"/>
        <v>4414191657</v>
      </c>
      <c r="J167" s="70">
        <f t="shared" si="40"/>
        <v>322837682.06999999</v>
      </c>
      <c r="K167" s="70">
        <f t="shared" si="40"/>
        <v>0</v>
      </c>
      <c r="L167" s="70">
        <f t="shared" si="40"/>
        <v>0</v>
      </c>
      <c r="M167" s="70">
        <f t="shared" si="40"/>
        <v>0</v>
      </c>
      <c r="N167" s="70">
        <f t="shared" ref="N167:S167" si="41">SUM(N164:N166)</f>
        <v>322837682.06999999</v>
      </c>
      <c r="O167" s="70">
        <f t="shared" si="41"/>
        <v>4737029339.0699997</v>
      </c>
      <c r="P167" s="70">
        <f t="shared" si="41"/>
        <v>0</v>
      </c>
      <c r="Q167" s="70">
        <f t="shared" si="41"/>
        <v>672063428.34000003</v>
      </c>
      <c r="R167" s="70">
        <f t="shared" si="41"/>
        <v>672063428.34000003</v>
      </c>
      <c r="S167" s="70">
        <f t="shared" si="41"/>
        <v>0</v>
      </c>
      <c r="T167" s="70">
        <f>SUM(T164:T166)</f>
        <v>569831565.34000003</v>
      </c>
      <c r="U167" s="63">
        <f>SUM(U164:U166)</f>
        <v>569831565.34000003</v>
      </c>
      <c r="V167" s="70">
        <f>SUM(V164:V166)</f>
        <v>102231863.00000001</v>
      </c>
      <c r="W167" s="70">
        <f>SUM(W164:W166)</f>
        <v>4064965910.73</v>
      </c>
    </row>
    <row r="168" spans="2:23">
      <c r="E168" s="65"/>
      <c r="F168" s="50"/>
      <c r="G168" s="50"/>
      <c r="H168" s="40">
        <f>+H167-H152</f>
        <v>0</v>
      </c>
    </row>
    <row r="169" spans="2:23">
      <c r="E169" s="65"/>
      <c r="F169" s="50"/>
      <c r="G169" s="50"/>
      <c r="H169" s="40"/>
      <c r="I169" s="58">
        <f t="shared" ref="I169:O169" si="42">+I154+I158-I164</f>
        <v>0</v>
      </c>
      <c r="J169" s="58">
        <f t="shared" si="42"/>
        <v>0</v>
      </c>
      <c r="K169" s="58">
        <f t="shared" si="42"/>
        <v>0</v>
      </c>
      <c r="L169" s="58">
        <f t="shared" si="42"/>
        <v>0</v>
      </c>
      <c r="M169" s="58">
        <f t="shared" si="42"/>
        <v>0</v>
      </c>
      <c r="N169" s="58">
        <f t="shared" si="42"/>
        <v>0</v>
      </c>
      <c r="O169" s="58">
        <f t="shared" si="42"/>
        <v>0</v>
      </c>
      <c r="P169" s="58">
        <f t="shared" ref="P169:Q171" si="43">+P154+P158-P164</f>
        <v>0</v>
      </c>
      <c r="Q169" s="58">
        <f t="shared" si="43"/>
        <v>0</v>
      </c>
      <c r="R169" s="58">
        <f t="shared" ref="R169:W169" si="44">+R154+R158-R164</f>
        <v>0</v>
      </c>
      <c r="S169" s="58">
        <f t="shared" si="44"/>
        <v>0</v>
      </c>
      <c r="T169" s="58">
        <f t="shared" si="44"/>
        <v>0</v>
      </c>
      <c r="U169" s="58">
        <f t="shared" si="44"/>
        <v>0</v>
      </c>
      <c r="V169" s="58">
        <f t="shared" si="44"/>
        <v>0</v>
      </c>
      <c r="W169" s="58">
        <f t="shared" si="44"/>
        <v>0</v>
      </c>
    </row>
    <row r="170" spans="2:23">
      <c r="E170" s="65"/>
      <c r="F170" s="50"/>
      <c r="G170" s="50"/>
      <c r="I170" s="58">
        <f t="shared" ref="I170:O170" si="45">+I155+I159-I165</f>
        <v>0</v>
      </c>
      <c r="J170" s="58">
        <f t="shared" si="45"/>
        <v>0</v>
      </c>
      <c r="K170" s="58">
        <f t="shared" si="45"/>
        <v>0</v>
      </c>
      <c r="L170" s="58">
        <f t="shared" si="45"/>
        <v>0</v>
      </c>
      <c r="M170" s="58">
        <f t="shared" si="45"/>
        <v>0</v>
      </c>
      <c r="N170" s="58">
        <f t="shared" si="45"/>
        <v>0</v>
      </c>
      <c r="O170" s="58">
        <f t="shared" si="45"/>
        <v>0</v>
      </c>
      <c r="P170" s="58">
        <f t="shared" si="43"/>
        <v>0</v>
      </c>
      <c r="Q170" s="58">
        <f t="shared" si="43"/>
        <v>0</v>
      </c>
      <c r="R170" s="58">
        <f t="shared" ref="R170:W170" si="46">+R155+R159-R165</f>
        <v>0</v>
      </c>
      <c r="S170" s="58">
        <f t="shared" si="46"/>
        <v>0</v>
      </c>
      <c r="T170" s="58">
        <f t="shared" si="46"/>
        <v>0</v>
      </c>
      <c r="U170" s="58">
        <f t="shared" si="46"/>
        <v>0</v>
      </c>
      <c r="V170" s="58">
        <f t="shared" si="46"/>
        <v>0</v>
      </c>
      <c r="W170" s="58">
        <f t="shared" si="46"/>
        <v>0</v>
      </c>
    </row>
    <row r="171" spans="2:23">
      <c r="E171" s="65"/>
      <c r="F171" s="50"/>
      <c r="G171" s="50"/>
      <c r="I171" s="58">
        <f t="shared" ref="I171:O171" si="47">+I156+I160-I166</f>
        <v>0</v>
      </c>
      <c r="J171" s="58">
        <f t="shared" si="47"/>
        <v>0</v>
      </c>
      <c r="K171" s="58">
        <f t="shared" si="47"/>
        <v>0</v>
      </c>
      <c r="L171" s="58">
        <f t="shared" si="47"/>
        <v>0</v>
      </c>
      <c r="M171" s="58">
        <f t="shared" si="47"/>
        <v>0</v>
      </c>
      <c r="N171" s="58">
        <f t="shared" si="47"/>
        <v>0</v>
      </c>
      <c r="O171" s="58">
        <f t="shared" si="47"/>
        <v>0</v>
      </c>
      <c r="P171" s="58">
        <f t="shared" si="43"/>
        <v>0</v>
      </c>
      <c r="Q171" s="58">
        <f t="shared" si="43"/>
        <v>0</v>
      </c>
      <c r="R171" s="58">
        <f t="shared" ref="R171:W171" si="48">+R156+R160-R166</f>
        <v>0</v>
      </c>
      <c r="S171" s="58">
        <f t="shared" si="48"/>
        <v>0</v>
      </c>
      <c r="T171" s="58">
        <f t="shared" si="48"/>
        <v>0</v>
      </c>
      <c r="U171" s="58">
        <f t="shared" si="48"/>
        <v>0</v>
      </c>
      <c r="V171" s="58">
        <f t="shared" si="48"/>
        <v>0</v>
      </c>
      <c r="W171" s="58">
        <f t="shared" si="48"/>
        <v>0</v>
      </c>
    </row>
    <row r="172" spans="2:23">
      <c r="E172" s="65"/>
      <c r="F172" s="50"/>
      <c r="G172" s="50"/>
      <c r="I172" s="58">
        <f t="shared" ref="I172:O172" si="49">+I152-I167</f>
        <v>0</v>
      </c>
      <c r="J172" s="58">
        <f t="shared" si="49"/>
        <v>0</v>
      </c>
      <c r="K172" s="58">
        <f t="shared" si="49"/>
        <v>0</v>
      </c>
      <c r="L172" s="58">
        <f t="shared" si="49"/>
        <v>0</v>
      </c>
      <c r="M172" s="58">
        <f t="shared" si="49"/>
        <v>0</v>
      </c>
      <c r="N172" s="58">
        <f t="shared" si="49"/>
        <v>0</v>
      </c>
      <c r="O172" s="58">
        <f t="shared" si="49"/>
        <v>0</v>
      </c>
      <c r="P172" s="58">
        <f>+P152-P167</f>
        <v>0</v>
      </c>
      <c r="Q172" s="58">
        <f>+Q152-Q167</f>
        <v>0</v>
      </c>
      <c r="R172" s="58">
        <f t="shared" ref="R172:W172" si="50">+R152-R167</f>
        <v>0</v>
      </c>
      <c r="S172" s="58">
        <f t="shared" si="50"/>
        <v>0</v>
      </c>
      <c r="T172" s="58">
        <f t="shared" si="50"/>
        <v>0</v>
      </c>
      <c r="U172" s="58">
        <f t="shared" si="50"/>
        <v>0</v>
      </c>
      <c r="V172" s="58">
        <f t="shared" si="50"/>
        <v>0</v>
      </c>
      <c r="W172" s="58">
        <f t="shared" si="50"/>
        <v>0</v>
      </c>
    </row>
    <row r="173" spans="2:23">
      <c r="E173" s="65"/>
      <c r="F173" s="50"/>
      <c r="G173" s="50"/>
      <c r="I173" s="58"/>
      <c r="J173" s="58"/>
      <c r="K173" s="58"/>
      <c r="L173" s="58"/>
      <c r="M173" s="58"/>
      <c r="N173" s="58"/>
      <c r="O173" s="58"/>
      <c r="P173" s="58"/>
      <c r="Q173" s="58"/>
    </row>
    <row r="174" spans="2:23" ht="14.4">
      <c r="F174"/>
      <c r="G174"/>
      <c r="I174" s="58"/>
      <c r="J174" s="58"/>
      <c r="K174" s="58"/>
      <c r="L174" s="58"/>
      <c r="M174" s="58"/>
      <c r="N174" s="58"/>
      <c r="O174" s="58"/>
      <c r="P174" s="58"/>
      <c r="Q174" s="58"/>
    </row>
    <row r="175" spans="2:23" ht="14.4">
      <c r="F175"/>
      <c r="G175"/>
      <c r="I175" s="58"/>
      <c r="J175" s="58"/>
      <c r="K175" s="58"/>
      <c r="L175" s="58"/>
      <c r="M175" s="58"/>
      <c r="N175" s="58"/>
      <c r="O175" s="58"/>
      <c r="P175" s="58"/>
      <c r="Q175" s="58"/>
    </row>
    <row r="176" spans="2:23" ht="14.4">
      <c r="F176"/>
      <c r="G176"/>
      <c r="I176" s="58"/>
      <c r="J176" s="58"/>
      <c r="K176" s="58"/>
      <c r="L176" s="58"/>
      <c r="M176" s="58"/>
      <c r="N176" s="58"/>
      <c r="O176" s="58"/>
      <c r="P176" s="58"/>
      <c r="Q176" s="58"/>
    </row>
    <row r="177" spans="3:21" ht="14.4">
      <c r="C177"/>
      <c r="D177"/>
      <c r="E177"/>
      <c r="F177"/>
      <c r="G177"/>
      <c r="H177"/>
      <c r="I177"/>
      <c r="J177"/>
      <c r="K177"/>
      <c r="L177"/>
      <c r="M177"/>
      <c r="N177" s="71"/>
      <c r="O177"/>
      <c r="P177"/>
      <c r="Q177" s="75">
        <f>+Q178+Q179+Q180</f>
        <v>630411807.34000003</v>
      </c>
      <c r="R177"/>
      <c r="S177"/>
      <c r="T177" s="75">
        <f>+T178+T179+T180</f>
        <v>554798510.34000003</v>
      </c>
      <c r="U177" s="40"/>
    </row>
    <row r="178" spans="3:21" ht="14.4">
      <c r="C178"/>
      <c r="D178"/>
      <c r="E178"/>
      <c r="F178"/>
      <c r="G178"/>
      <c r="H178"/>
      <c r="I178"/>
      <c r="J178"/>
      <c r="K178"/>
      <c r="L178"/>
      <c r="M178"/>
      <c r="N178" s="71"/>
      <c r="O178"/>
      <c r="P178" s="71"/>
      <c r="Q178" s="43">
        <v>93578141.670000002</v>
      </c>
      <c r="R178"/>
      <c r="S178"/>
      <c r="T178" s="43">
        <v>56472747.670000002</v>
      </c>
    </row>
    <row r="179" spans="3:21" ht="14.4">
      <c r="C179"/>
      <c r="D179"/>
      <c r="E179"/>
      <c r="F179"/>
      <c r="G179"/>
      <c r="H179"/>
      <c r="I179"/>
      <c r="J179"/>
      <c r="K179"/>
      <c r="L179"/>
      <c r="M179"/>
      <c r="N179" s="71"/>
      <c r="O179"/>
      <c r="P179" s="71"/>
      <c r="Q179" s="45">
        <v>374125166.31</v>
      </c>
      <c r="R179"/>
      <c r="S179"/>
      <c r="T179" s="45">
        <v>368994343.31</v>
      </c>
      <c r="U179" s="58"/>
    </row>
    <row r="180" spans="3:21" ht="14.4">
      <c r="C180"/>
      <c r="D180"/>
      <c r="E180"/>
      <c r="F180"/>
      <c r="G180"/>
      <c r="H180"/>
      <c r="I180"/>
      <c r="J180"/>
      <c r="K180"/>
      <c r="L180"/>
      <c r="M180"/>
      <c r="N180" s="71"/>
      <c r="O180"/>
      <c r="P180" s="71"/>
      <c r="Q180" s="47">
        <v>162708499.36000001</v>
      </c>
      <c r="R180"/>
      <c r="S180"/>
      <c r="T180" s="47">
        <v>129331419.36</v>
      </c>
      <c r="U180" s="58"/>
    </row>
    <row r="181" spans="3:21" ht="14.4">
      <c r="C181"/>
      <c r="D181"/>
      <c r="E181"/>
      <c r="F181"/>
      <c r="G181"/>
      <c r="H181"/>
      <c r="I181"/>
      <c r="J181"/>
      <c r="K181"/>
      <c r="L181"/>
      <c r="M181"/>
      <c r="N181" s="71"/>
      <c r="O181"/>
      <c r="P181" s="71"/>
      <c r="Q181" s="76">
        <f>+Q182+Q183+Q184</f>
        <v>41651621</v>
      </c>
      <c r="R181"/>
      <c r="S181"/>
      <c r="T181" s="76">
        <f>+T182+T183+T184</f>
        <v>15033055</v>
      </c>
      <c r="U181" s="58"/>
    </row>
    <row r="182" spans="3:21" ht="14.4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43">
        <v>20569897</v>
      </c>
      <c r="R182"/>
      <c r="S182"/>
      <c r="T182" s="43">
        <v>7188949</v>
      </c>
      <c r="U182" s="58"/>
    </row>
    <row r="183" spans="3:21" ht="14.4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45">
        <v>8779355</v>
      </c>
      <c r="R183"/>
      <c r="S183"/>
      <c r="T183" s="45">
        <v>3551917</v>
      </c>
      <c r="U183" s="58"/>
    </row>
    <row r="184" spans="3:21" ht="14.4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47">
        <v>12302369</v>
      </c>
      <c r="R184"/>
      <c r="S184"/>
      <c r="T184" s="47">
        <v>4292189</v>
      </c>
    </row>
    <row r="185" spans="3:21" ht="14.4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R185"/>
      <c r="S185"/>
    </row>
    <row r="186" spans="3:21" ht="14.4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R186"/>
      <c r="S186"/>
    </row>
    <row r="187" spans="3:21" ht="14.4">
      <c r="Q187" s="58">
        <f>+Q153-Q177</f>
        <v>0</v>
      </c>
      <c r="R187"/>
      <c r="S187"/>
      <c r="T187" s="58">
        <f>+T153-T177</f>
        <v>0</v>
      </c>
    </row>
    <row r="188" spans="3:21">
      <c r="Q188" s="58">
        <f t="shared" ref="Q188:Q195" si="51">+Q154-Q178</f>
        <v>0</v>
      </c>
      <c r="T188" s="58">
        <f t="shared" ref="T188:T195" si="52">+T154-T178</f>
        <v>0</v>
      </c>
    </row>
    <row r="189" spans="3:21">
      <c r="Q189" s="58">
        <f t="shared" si="51"/>
        <v>0</v>
      </c>
      <c r="T189" s="58">
        <f t="shared" si="52"/>
        <v>0</v>
      </c>
    </row>
    <row r="190" spans="3:21">
      <c r="Q190" s="58">
        <f t="shared" si="51"/>
        <v>0</v>
      </c>
      <c r="T190" s="58">
        <f t="shared" si="52"/>
        <v>0</v>
      </c>
    </row>
    <row r="191" spans="3:21">
      <c r="Q191" s="58">
        <f t="shared" si="51"/>
        <v>0</v>
      </c>
      <c r="T191" s="58">
        <f t="shared" si="52"/>
        <v>0</v>
      </c>
    </row>
    <row r="192" spans="3:21">
      <c r="Q192" s="58">
        <f t="shared" si="51"/>
        <v>0</v>
      </c>
      <c r="T192" s="58">
        <f t="shared" si="52"/>
        <v>0</v>
      </c>
    </row>
    <row r="193" spans="2:23">
      <c r="Q193" s="58">
        <f t="shared" si="51"/>
        <v>0</v>
      </c>
      <c r="T193" s="58">
        <f t="shared" si="52"/>
        <v>0</v>
      </c>
    </row>
    <row r="194" spans="2:23">
      <c r="Q194" s="58">
        <f t="shared" si="51"/>
        <v>0</v>
      </c>
      <c r="T194" s="58">
        <f t="shared" si="52"/>
        <v>0</v>
      </c>
    </row>
    <row r="195" spans="2:23">
      <c r="Q195" s="58">
        <f t="shared" si="51"/>
        <v>0</v>
      </c>
      <c r="T195" s="58">
        <f t="shared" si="52"/>
        <v>0</v>
      </c>
    </row>
    <row r="198" spans="2:23" ht="14.4">
      <c r="F198"/>
      <c r="G198"/>
      <c r="I198" s="58"/>
      <c r="J198" s="58"/>
      <c r="K198" s="58"/>
      <c r="L198" s="58"/>
      <c r="M198" s="58"/>
      <c r="N198" s="58"/>
      <c r="O198" s="58"/>
      <c r="P198" s="58"/>
      <c r="Q198" s="58"/>
    </row>
    <row r="199" spans="2:23" ht="14.4">
      <c r="F199"/>
      <c r="G199"/>
      <c r="I199" s="58"/>
      <c r="J199" s="58"/>
      <c r="K199" s="58"/>
      <c r="L199" s="58"/>
      <c r="M199" s="58"/>
      <c r="N199" s="58"/>
      <c r="O199" s="58"/>
      <c r="P199" s="58"/>
      <c r="Q199" s="58"/>
    </row>
    <row r="200" spans="2:23" ht="14.4">
      <c r="F200"/>
      <c r="G200"/>
      <c r="I200" s="58"/>
      <c r="J200" s="58"/>
      <c r="K200" s="58"/>
      <c r="L200" s="58"/>
      <c r="M200" s="58"/>
      <c r="N200" s="58"/>
      <c r="O200" s="58"/>
      <c r="P200" s="58"/>
      <c r="Q200" s="58"/>
    </row>
    <row r="201" spans="2:23" ht="14.4">
      <c r="F201"/>
      <c r="G201"/>
      <c r="I201" s="58"/>
      <c r="J201" s="58"/>
      <c r="K201" s="58"/>
      <c r="L201" s="58"/>
      <c r="M201" s="58"/>
      <c r="N201" s="58"/>
      <c r="O201" s="58"/>
      <c r="P201" s="58"/>
      <c r="Q201" s="58"/>
    </row>
    <row r="202" spans="2:23" ht="30.6">
      <c r="B202" s="59" t="str">
        <f>+B35</f>
        <v>1 - ADMINISTRACION CENTRAL</v>
      </c>
      <c r="C202" s="59" t="s">
        <v>4</v>
      </c>
      <c r="D202" s="59" t="s">
        <v>131</v>
      </c>
      <c r="E202" s="59" t="s">
        <v>6</v>
      </c>
      <c r="F202" s="59" t="s">
        <v>7</v>
      </c>
      <c r="G202" s="59" t="s">
        <v>34</v>
      </c>
      <c r="H202" s="59" t="s">
        <v>8</v>
      </c>
      <c r="I202" s="59" t="s">
        <v>8</v>
      </c>
      <c r="J202" s="59" t="s">
        <v>19</v>
      </c>
      <c r="K202" s="59" t="s">
        <v>20</v>
      </c>
      <c r="L202" s="59" t="s">
        <v>21</v>
      </c>
      <c r="M202" s="59" t="s">
        <v>22</v>
      </c>
      <c r="N202" s="59" t="s">
        <v>25</v>
      </c>
      <c r="O202" s="59" t="s">
        <v>36</v>
      </c>
      <c r="P202" s="59" t="s">
        <v>15</v>
      </c>
      <c r="Q202" s="59" t="s">
        <v>123</v>
      </c>
      <c r="R202" s="59" t="s">
        <v>11</v>
      </c>
      <c r="S202" s="59" t="s">
        <v>15</v>
      </c>
      <c r="T202" s="59" t="s">
        <v>124</v>
      </c>
      <c r="U202" s="59" t="s">
        <v>12</v>
      </c>
      <c r="V202" s="59" t="s">
        <v>17</v>
      </c>
      <c r="W202" s="59" t="s">
        <v>18</v>
      </c>
    </row>
    <row r="203" spans="2:23">
      <c r="B203" s="22" t="str">
        <f>+B36</f>
        <v>1 - ADMINISTRACION CENTRAL</v>
      </c>
      <c r="C203" s="22"/>
      <c r="D203" s="22" t="s">
        <v>9</v>
      </c>
      <c r="E203" s="22">
        <f>+E204+E272</f>
        <v>0</v>
      </c>
      <c r="F203" s="22">
        <f>+F204+F272</f>
        <v>0</v>
      </c>
      <c r="G203" s="22"/>
      <c r="H203" s="22">
        <f>+H204+H272</f>
        <v>4414191657</v>
      </c>
      <c r="I203" s="22">
        <f>+I204+I272</f>
        <v>4414191657</v>
      </c>
      <c r="J203" s="22">
        <f t="shared" ref="J203:W203" si="53">+J204+J272</f>
        <v>322837682.06999999</v>
      </c>
      <c r="K203" s="22">
        <f t="shared" si="53"/>
        <v>0</v>
      </c>
      <c r="L203" s="22">
        <f t="shared" si="53"/>
        <v>0</v>
      </c>
      <c r="M203" s="22">
        <f t="shared" si="53"/>
        <v>0</v>
      </c>
      <c r="N203" s="22">
        <f t="shared" si="53"/>
        <v>322837682.06999999</v>
      </c>
      <c r="O203" s="22">
        <f t="shared" si="53"/>
        <v>4737029339.0699997</v>
      </c>
      <c r="P203" s="22">
        <f t="shared" si="53"/>
        <v>0</v>
      </c>
      <c r="Q203" s="22">
        <f t="shared" si="53"/>
        <v>672063428.34000003</v>
      </c>
      <c r="R203" s="22">
        <f t="shared" si="53"/>
        <v>672063428.34000003</v>
      </c>
      <c r="S203" s="22">
        <f t="shared" si="53"/>
        <v>0</v>
      </c>
      <c r="T203" s="22">
        <f t="shared" si="53"/>
        <v>569831565.34000003</v>
      </c>
      <c r="U203" s="22">
        <f t="shared" si="53"/>
        <v>569831565.34000003</v>
      </c>
      <c r="V203" s="22">
        <f t="shared" si="53"/>
        <v>102231863</v>
      </c>
      <c r="W203" s="22">
        <f t="shared" si="53"/>
        <v>4064965910.7300005</v>
      </c>
    </row>
    <row r="204" spans="2:23">
      <c r="B204" s="23" t="str">
        <f>+B37</f>
        <v>1 - ADMINISTRACION CENTRAL</v>
      </c>
      <c r="C204" s="23"/>
      <c r="D204" s="23" t="s">
        <v>37</v>
      </c>
      <c r="E204" s="23">
        <f>+E205+E227+E248</f>
        <v>0</v>
      </c>
      <c r="F204" s="23">
        <f>+F205+F227+F248</f>
        <v>0</v>
      </c>
      <c r="G204" s="23"/>
      <c r="H204" s="23">
        <f>+H205+H227+H248</f>
        <v>4414191657</v>
      </c>
      <c r="I204" s="23">
        <f>+I205+I227+I248</f>
        <v>4414191657</v>
      </c>
      <c r="J204" s="23">
        <f t="shared" ref="J204:W204" si="54">+J205+J227+J248</f>
        <v>322837682.06999999</v>
      </c>
      <c r="K204" s="23">
        <f t="shared" si="54"/>
        <v>0</v>
      </c>
      <c r="L204" s="23">
        <f t="shared" si="54"/>
        <v>0</v>
      </c>
      <c r="M204" s="23">
        <f t="shared" si="54"/>
        <v>0</v>
      </c>
      <c r="N204" s="23">
        <f t="shared" si="54"/>
        <v>322837682.06999999</v>
      </c>
      <c r="O204" s="23">
        <f t="shared" si="54"/>
        <v>4737029339.0699997</v>
      </c>
      <c r="P204" s="23">
        <f t="shared" si="54"/>
        <v>0</v>
      </c>
      <c r="Q204" s="23">
        <f t="shared" si="54"/>
        <v>672063428.34000003</v>
      </c>
      <c r="R204" s="23">
        <f t="shared" si="54"/>
        <v>672063428.34000003</v>
      </c>
      <c r="S204" s="23">
        <f t="shared" si="54"/>
        <v>0</v>
      </c>
      <c r="T204" s="23">
        <f t="shared" si="54"/>
        <v>569831565.34000003</v>
      </c>
      <c r="U204" s="23">
        <f t="shared" si="54"/>
        <v>569831565.34000003</v>
      </c>
      <c r="V204" s="23">
        <f t="shared" si="54"/>
        <v>102231863</v>
      </c>
      <c r="W204" s="23">
        <f t="shared" si="54"/>
        <v>4064965910.7300005</v>
      </c>
    </row>
    <row r="205" spans="2:23">
      <c r="B205" s="26" t="s">
        <v>38</v>
      </c>
      <c r="C205" s="26" t="s">
        <v>38</v>
      </c>
      <c r="D205" s="26" t="s">
        <v>38</v>
      </c>
      <c r="E205" s="26">
        <f>SUM(E206:E226)</f>
        <v>0</v>
      </c>
      <c r="F205" s="26">
        <f>SUM(F206:F226)</f>
        <v>0</v>
      </c>
      <c r="G205" s="26">
        <f>SUM(G206:G226)</f>
        <v>0</v>
      </c>
      <c r="H205" s="26">
        <f>SUM(H206:H226)</f>
        <v>1633565010</v>
      </c>
      <c r="I205" s="26">
        <f>SUM(I206:I226)</f>
        <v>1633565010</v>
      </c>
      <c r="J205" s="26">
        <f t="shared" ref="J205:W205" si="55">SUM(J206:J226)</f>
        <v>50673.63</v>
      </c>
      <c r="K205" s="26">
        <f t="shared" si="55"/>
        <v>0</v>
      </c>
      <c r="L205" s="26">
        <f t="shared" si="55"/>
        <v>0</v>
      </c>
      <c r="M205" s="26">
        <f t="shared" si="55"/>
        <v>0</v>
      </c>
      <c r="N205" s="26">
        <f t="shared" si="55"/>
        <v>50673.63</v>
      </c>
      <c r="O205" s="26">
        <f t="shared" si="55"/>
        <v>1633615683.6300001</v>
      </c>
      <c r="P205" s="26">
        <f t="shared" si="55"/>
        <v>0</v>
      </c>
      <c r="Q205" s="26">
        <f t="shared" si="55"/>
        <v>114148038.67</v>
      </c>
      <c r="R205" s="26">
        <f t="shared" si="55"/>
        <v>114148038.67</v>
      </c>
      <c r="S205" s="26">
        <f t="shared" si="55"/>
        <v>0</v>
      </c>
      <c r="T205" s="26">
        <f t="shared" si="55"/>
        <v>63661696.670000002</v>
      </c>
      <c r="U205" s="26">
        <f t="shared" si="55"/>
        <v>63661696.670000002</v>
      </c>
      <c r="V205" s="26">
        <f t="shared" si="55"/>
        <v>50486342</v>
      </c>
      <c r="W205" s="26">
        <f t="shared" si="55"/>
        <v>1519467644.96</v>
      </c>
    </row>
    <row r="206" spans="2:23">
      <c r="B206" s="19" t="str">
        <f t="shared" ref="B206:G215" si="56">+B14</f>
        <v>1 - ADMINISTRACION CENTRAL</v>
      </c>
      <c r="C206" s="19" t="str">
        <f t="shared" si="56"/>
        <v>1-ACUEDUCTO</v>
      </c>
      <c r="D206" s="19" t="str">
        <f t="shared" si="56"/>
        <v>05-Cargo Fijo</v>
      </c>
      <c r="E206" s="19" t="str">
        <f t="shared" si="56"/>
        <v>1.1.02.05.001.06 - Comercio y distribucion; alojamiento; servicios de suministro de comidas y bebidas; servicios de transporte; y servicios de distribucion de electricidad, gas y agua</v>
      </c>
      <c r="F206" s="19" t="str">
        <f t="shared" si="56"/>
        <v>1.2.3.2.09-VENTA DE BIENES Y SERVICIOS</v>
      </c>
      <c r="G206" s="19" t="str">
        <f t="shared" si="56"/>
        <v>4-Comercio y distribución alojamiento servicios de</v>
      </c>
      <c r="H206" s="19">
        <f t="shared" ref="H206:I226" si="57">+H14+H82</f>
        <v>231536901</v>
      </c>
      <c r="I206" s="19">
        <f t="shared" si="57"/>
        <v>231536901</v>
      </c>
      <c r="J206" s="19">
        <f t="shared" ref="J206:W206" si="58">+J14+J82</f>
        <v>0</v>
      </c>
      <c r="K206" s="19">
        <f t="shared" si="58"/>
        <v>0</v>
      </c>
      <c r="L206" s="19">
        <f t="shared" si="58"/>
        <v>0</v>
      </c>
      <c r="M206" s="19">
        <f t="shared" si="58"/>
        <v>0</v>
      </c>
      <c r="N206" s="19">
        <f t="shared" si="58"/>
        <v>0</v>
      </c>
      <c r="O206" s="19">
        <f t="shared" si="58"/>
        <v>231536901</v>
      </c>
      <c r="P206" s="19">
        <f t="shared" si="58"/>
        <v>0</v>
      </c>
      <c r="Q206" s="19">
        <f t="shared" si="58"/>
        <v>21073001</v>
      </c>
      <c r="R206" s="19">
        <f t="shared" si="58"/>
        <v>21073001</v>
      </c>
      <c r="S206" s="19">
        <f t="shared" si="58"/>
        <v>0</v>
      </c>
      <c r="T206" s="19">
        <f t="shared" si="58"/>
        <v>19800746</v>
      </c>
      <c r="U206" s="19">
        <f t="shared" si="58"/>
        <v>19800746</v>
      </c>
      <c r="V206" s="19">
        <f t="shared" si="58"/>
        <v>1272255</v>
      </c>
      <c r="W206" s="19">
        <f t="shared" si="58"/>
        <v>210463900</v>
      </c>
    </row>
    <row r="207" spans="2:23">
      <c r="B207" s="19" t="str">
        <f t="shared" si="56"/>
        <v>1 - ADMINISTRACION CENTRAL</v>
      </c>
      <c r="C207" s="19" t="str">
        <f t="shared" si="56"/>
        <v>1-ACUEDUCTO</v>
      </c>
      <c r="D207" s="19" t="str">
        <f t="shared" si="56"/>
        <v>06-CMO</v>
      </c>
      <c r="E207" s="19" t="str">
        <f t="shared" si="56"/>
        <v>1.1.02.05.001.06 - Comercio y distribucion; alojamiento; servicios de suministro de comidas y bebidas; servicios de transporte; y servicios de distribucion de electricidad, gas y agua</v>
      </c>
      <c r="F207" s="19" t="str">
        <f t="shared" si="56"/>
        <v>1.2.3.2.09-VENTA DE BIENES Y SERVICIOS</v>
      </c>
      <c r="G207" s="19" t="str">
        <f t="shared" si="56"/>
        <v>4-Comercio y distribución alojamiento servicios de</v>
      </c>
      <c r="H207" s="19">
        <f t="shared" si="57"/>
        <v>445944118</v>
      </c>
      <c r="I207" s="19">
        <f t="shared" si="57"/>
        <v>445944118</v>
      </c>
      <c r="J207" s="19">
        <f t="shared" ref="J207:W207" si="59">+J15+J83</f>
        <v>0</v>
      </c>
      <c r="K207" s="19">
        <f t="shared" si="59"/>
        <v>0</v>
      </c>
      <c r="L207" s="19">
        <f t="shared" si="59"/>
        <v>0</v>
      </c>
      <c r="M207" s="19">
        <f t="shared" si="59"/>
        <v>0</v>
      </c>
      <c r="N207" s="19">
        <f t="shared" si="59"/>
        <v>0</v>
      </c>
      <c r="O207" s="19">
        <f t="shared" si="59"/>
        <v>445944118</v>
      </c>
      <c r="P207" s="19">
        <f t="shared" si="59"/>
        <v>0</v>
      </c>
      <c r="Q207" s="19">
        <f t="shared" si="59"/>
        <v>39692326</v>
      </c>
      <c r="R207" s="19">
        <f t="shared" si="59"/>
        <v>39692326</v>
      </c>
      <c r="S207" s="19">
        <f t="shared" si="59"/>
        <v>0</v>
      </c>
      <c r="T207" s="19">
        <f t="shared" si="59"/>
        <v>22931275</v>
      </c>
      <c r="U207" s="19">
        <f t="shared" si="59"/>
        <v>22931275</v>
      </c>
      <c r="V207" s="19">
        <f t="shared" si="59"/>
        <v>16761051</v>
      </c>
      <c r="W207" s="19">
        <f t="shared" si="59"/>
        <v>406251792</v>
      </c>
    </row>
    <row r="208" spans="2:23">
      <c r="B208" s="19" t="str">
        <f t="shared" si="56"/>
        <v>1 - ADMINISTRACION CENTRAL</v>
      </c>
      <c r="C208" s="19" t="str">
        <f t="shared" si="56"/>
        <v>1-ACUEDUCTO</v>
      </c>
      <c r="D208" s="19" t="str">
        <f t="shared" si="56"/>
        <v>07-CMI</v>
      </c>
      <c r="E208" s="19" t="str">
        <f t="shared" si="56"/>
        <v>1.1.02.05.001.06 - Comercio y distribucion; alojamiento; servicios de suministro de comidas y bebidas; servicios de transporte; y servicios de distribucion de electricidad, gas y agua</v>
      </c>
      <c r="F208" s="19" t="str">
        <f t="shared" si="56"/>
        <v>1.2.3.2.09-VENTA DE BIENES Y SERVICIOS</v>
      </c>
      <c r="G208" s="19" t="str">
        <f t="shared" si="56"/>
        <v>4-Comercio y distribución alojamiento servicios de</v>
      </c>
      <c r="H208" s="19">
        <f t="shared" si="57"/>
        <v>493384981</v>
      </c>
      <c r="I208" s="19">
        <f t="shared" si="57"/>
        <v>493384981</v>
      </c>
      <c r="J208" s="19">
        <f t="shared" ref="J208:W208" si="60">+J16+J84</f>
        <v>0</v>
      </c>
      <c r="K208" s="19">
        <f t="shared" si="60"/>
        <v>0</v>
      </c>
      <c r="L208" s="19">
        <f t="shared" si="60"/>
        <v>0</v>
      </c>
      <c r="M208" s="19">
        <f t="shared" si="60"/>
        <v>0</v>
      </c>
      <c r="N208" s="19">
        <f t="shared" si="60"/>
        <v>0</v>
      </c>
      <c r="O208" s="19">
        <f t="shared" si="60"/>
        <v>493384981</v>
      </c>
      <c r="P208" s="19">
        <f t="shared" si="60"/>
        <v>0</v>
      </c>
      <c r="Q208" s="19">
        <f t="shared" si="60"/>
        <v>31287407</v>
      </c>
      <c r="R208" s="19">
        <f t="shared" si="60"/>
        <v>31287407</v>
      </c>
      <c r="S208" s="19">
        <f t="shared" si="60"/>
        <v>0</v>
      </c>
      <c r="T208" s="19">
        <f t="shared" si="60"/>
        <v>19732976</v>
      </c>
      <c r="U208" s="19">
        <f t="shared" si="60"/>
        <v>19732976</v>
      </c>
      <c r="V208" s="19">
        <f t="shared" si="60"/>
        <v>11554431</v>
      </c>
      <c r="W208" s="19">
        <f t="shared" si="60"/>
        <v>462097574</v>
      </c>
    </row>
    <row r="209" spans="2:23">
      <c r="B209" s="19" t="str">
        <f t="shared" si="56"/>
        <v>1 - ADMINISTRACION CENTRAL</v>
      </c>
      <c r="C209" s="19" t="str">
        <f t="shared" si="56"/>
        <v>1-ACUEDUCTO</v>
      </c>
      <c r="D209" s="19" t="str">
        <f t="shared" si="56"/>
        <v>08-CMT</v>
      </c>
      <c r="E209" s="19" t="str">
        <f t="shared" si="56"/>
        <v>1.1.02.05.001.06 - Comercio y distribucion; alojamiento; servicios de suministro de comidas y bebidas; servicios de transporte; y servicios de distribucion de electricidad, gas y agua</v>
      </c>
      <c r="F209" s="19" t="str">
        <f t="shared" si="56"/>
        <v>1.2.3.2.09-VENTA DE BIENES Y SERVICIOS</v>
      </c>
      <c r="G209" s="19" t="str">
        <f t="shared" si="56"/>
        <v>4-Comercio y distribución alojamiento servicios de</v>
      </c>
      <c r="H209" s="19">
        <f t="shared" si="57"/>
        <v>9488173</v>
      </c>
      <c r="I209" s="19">
        <f t="shared" si="57"/>
        <v>9488173</v>
      </c>
      <c r="J209" s="19">
        <f t="shared" ref="J209:W209" si="61">+J17+J85</f>
        <v>0</v>
      </c>
      <c r="K209" s="19">
        <f t="shared" si="61"/>
        <v>0</v>
      </c>
      <c r="L209" s="19">
        <f t="shared" si="61"/>
        <v>0</v>
      </c>
      <c r="M209" s="19">
        <f t="shared" si="61"/>
        <v>0</v>
      </c>
      <c r="N209" s="19">
        <f t="shared" si="61"/>
        <v>0</v>
      </c>
      <c r="O209" s="19">
        <f t="shared" si="61"/>
        <v>9488173</v>
      </c>
      <c r="P209" s="19">
        <f t="shared" si="61"/>
        <v>0</v>
      </c>
      <c r="Q209" s="19">
        <f t="shared" si="61"/>
        <v>590723</v>
      </c>
      <c r="R209" s="19">
        <f t="shared" si="61"/>
        <v>590723</v>
      </c>
      <c r="S209" s="19">
        <f t="shared" si="61"/>
        <v>0</v>
      </c>
      <c r="T209" s="19">
        <f t="shared" si="61"/>
        <v>350954</v>
      </c>
      <c r="U209" s="19">
        <f t="shared" si="61"/>
        <v>350954</v>
      </c>
      <c r="V209" s="19">
        <f t="shared" si="61"/>
        <v>239769</v>
      </c>
      <c r="W209" s="19">
        <f t="shared" si="61"/>
        <v>8897450</v>
      </c>
    </row>
    <row r="210" spans="2:23">
      <c r="B210" s="19" t="str">
        <f t="shared" si="56"/>
        <v>1 - ADMINISTRACION CENTRAL</v>
      </c>
      <c r="C210" s="19" t="str">
        <f t="shared" si="56"/>
        <v>1-ACUEDUCTO</v>
      </c>
      <c r="D210" s="19" t="str">
        <f t="shared" si="56"/>
        <v>09-Aportes de Conexión</v>
      </c>
      <c r="E210" s="19" t="str">
        <f t="shared" si="56"/>
        <v>1.1.02.05.001.06 - Comercio y distribucion; alojamiento; servicios de suministro de comidas y bebidas; servicios de transporte; y servicios de distribucion de electricidad, gas y agua</v>
      </c>
      <c r="F210" s="19" t="str">
        <f t="shared" si="56"/>
        <v>1.2.3.2.09-VENTA DE BIENES Y SERVICIOS</v>
      </c>
      <c r="G210" s="19" t="str">
        <f t="shared" si="56"/>
        <v>4-Comercio y distribución alojamiento servicios de</v>
      </c>
      <c r="H210" s="19">
        <f t="shared" si="57"/>
        <v>16000000</v>
      </c>
      <c r="I210" s="19">
        <f t="shared" si="57"/>
        <v>16000000</v>
      </c>
      <c r="J210" s="19">
        <f t="shared" ref="J210:W210" si="62">+J18+J86</f>
        <v>0</v>
      </c>
      <c r="K210" s="19">
        <f t="shared" si="62"/>
        <v>0</v>
      </c>
      <c r="L210" s="19">
        <f t="shared" si="62"/>
        <v>0</v>
      </c>
      <c r="M210" s="19">
        <f t="shared" si="62"/>
        <v>0</v>
      </c>
      <c r="N210" s="19">
        <f t="shared" si="62"/>
        <v>0</v>
      </c>
      <c r="O210" s="19">
        <f t="shared" si="62"/>
        <v>16000000</v>
      </c>
      <c r="P210" s="19">
        <f t="shared" si="62"/>
        <v>0</v>
      </c>
      <c r="Q210" s="19">
        <f t="shared" si="62"/>
        <v>258047</v>
      </c>
      <c r="R210" s="19">
        <f t="shared" si="62"/>
        <v>258047</v>
      </c>
      <c r="S210" s="19">
        <f t="shared" si="62"/>
        <v>0</v>
      </c>
      <c r="T210" s="19">
        <f t="shared" si="62"/>
        <v>249052</v>
      </c>
      <c r="U210" s="19">
        <f t="shared" si="62"/>
        <v>249052</v>
      </c>
      <c r="V210" s="19">
        <f t="shared" si="62"/>
        <v>8995</v>
      </c>
      <c r="W210" s="19">
        <f t="shared" si="62"/>
        <v>15741953</v>
      </c>
    </row>
    <row r="211" spans="2:23">
      <c r="B211" s="19" t="str">
        <f t="shared" si="56"/>
        <v>1 - ADMINISTRACION CENTRAL</v>
      </c>
      <c r="C211" s="19" t="str">
        <f t="shared" si="56"/>
        <v>1-ACUEDUCTO</v>
      </c>
      <c r="D211" s="19" t="str">
        <f t="shared" si="56"/>
        <v>10-Reconexiones</v>
      </c>
      <c r="E211" s="19" t="str">
        <f t="shared" si="56"/>
        <v>1.1.02.05.001.06 - Comercio y distribucion; alojamiento; servicios de suministro de comidas y bebidas; servicios de transporte; y servicios de distribucion de electricidad, gas y agua</v>
      </c>
      <c r="F211" s="19" t="str">
        <f t="shared" si="56"/>
        <v>1.2.3.2.09-VENTA DE BIENES Y SERVICIOS</v>
      </c>
      <c r="G211" s="19" t="str">
        <f t="shared" si="56"/>
        <v>4-Comercio y distribución alojamiento servicios de</v>
      </c>
      <c r="H211" s="19">
        <f t="shared" si="57"/>
        <v>11000000</v>
      </c>
      <c r="I211" s="19">
        <f t="shared" si="57"/>
        <v>11000000</v>
      </c>
      <c r="J211" s="19">
        <f t="shared" ref="J211:W211" si="63">+J19+J87</f>
        <v>0</v>
      </c>
      <c r="K211" s="19">
        <f t="shared" si="63"/>
        <v>0</v>
      </c>
      <c r="L211" s="19">
        <f t="shared" si="63"/>
        <v>0</v>
      </c>
      <c r="M211" s="19">
        <f t="shared" si="63"/>
        <v>0</v>
      </c>
      <c r="N211" s="19">
        <f t="shared" si="63"/>
        <v>0</v>
      </c>
      <c r="O211" s="19">
        <f t="shared" si="63"/>
        <v>11000000</v>
      </c>
      <c r="P211" s="19">
        <f t="shared" si="63"/>
        <v>0</v>
      </c>
      <c r="Q211" s="19">
        <f t="shared" si="63"/>
        <v>0</v>
      </c>
      <c r="R211" s="19">
        <f t="shared" si="63"/>
        <v>0</v>
      </c>
      <c r="S211" s="19">
        <f t="shared" si="63"/>
        <v>0</v>
      </c>
      <c r="T211" s="19">
        <f t="shared" si="63"/>
        <v>0</v>
      </c>
      <c r="U211" s="19">
        <f t="shared" si="63"/>
        <v>0</v>
      </c>
      <c r="V211" s="19">
        <f t="shared" si="63"/>
        <v>0</v>
      </c>
      <c r="W211" s="19">
        <f t="shared" si="63"/>
        <v>11000000</v>
      </c>
    </row>
    <row r="212" spans="2:23">
      <c r="B212" s="19" t="str">
        <f t="shared" si="56"/>
        <v>1 - ADMINISTRACION CENTRAL</v>
      </c>
      <c r="C212" s="19" t="str">
        <f t="shared" si="56"/>
        <v>1-ACUEDUCTO</v>
      </c>
      <c r="D212" s="19" t="str">
        <f t="shared" si="56"/>
        <v xml:space="preserve">11-Otros Servicios </v>
      </c>
      <c r="E212" s="19" t="str">
        <f t="shared" si="56"/>
        <v>1.1.02.05.001.06 - Comercio y distribucion; alojamiento; servicios de suministro de comidas y bebidas; servicios de transporte; y servicios de distribucion de electricidad, gas y agua</v>
      </c>
      <c r="F212" s="19" t="str">
        <f t="shared" si="56"/>
        <v>1.2.3.2.09-VENTA DE BIENES Y SERVICIOS</v>
      </c>
      <c r="G212" s="19" t="str">
        <f t="shared" si="56"/>
        <v>4-Comercio y distribución alojamiento servicios de</v>
      </c>
      <c r="H212" s="19">
        <f t="shared" si="57"/>
        <v>34000000</v>
      </c>
      <c r="I212" s="19">
        <f t="shared" si="57"/>
        <v>34000000</v>
      </c>
      <c r="J212" s="19">
        <f t="shared" ref="J212:W212" si="64">+J20+J88</f>
        <v>0</v>
      </c>
      <c r="K212" s="19">
        <f t="shared" si="64"/>
        <v>0</v>
      </c>
      <c r="L212" s="19">
        <f t="shared" si="64"/>
        <v>0</v>
      </c>
      <c r="M212" s="19">
        <f t="shared" si="64"/>
        <v>0</v>
      </c>
      <c r="N212" s="19">
        <f t="shared" si="64"/>
        <v>0</v>
      </c>
      <c r="O212" s="19">
        <f t="shared" si="64"/>
        <v>34000000</v>
      </c>
      <c r="P212" s="19">
        <f t="shared" si="64"/>
        <v>0</v>
      </c>
      <c r="Q212" s="19">
        <f t="shared" si="64"/>
        <v>0</v>
      </c>
      <c r="R212" s="19">
        <f t="shared" si="64"/>
        <v>0</v>
      </c>
      <c r="S212" s="19">
        <f t="shared" si="64"/>
        <v>0</v>
      </c>
      <c r="T212" s="19">
        <f t="shared" si="64"/>
        <v>0</v>
      </c>
      <c r="U212" s="19">
        <f t="shared" si="64"/>
        <v>0</v>
      </c>
      <c r="V212" s="19">
        <f t="shared" si="64"/>
        <v>0</v>
      </c>
      <c r="W212" s="19">
        <f t="shared" si="64"/>
        <v>34000000</v>
      </c>
    </row>
    <row r="213" spans="2:23">
      <c r="B213" s="19" t="str">
        <f t="shared" si="56"/>
        <v>1 - ADMINISTRACION CENTRAL</v>
      </c>
      <c r="C213" s="19" t="str">
        <f t="shared" si="56"/>
        <v>1-ACUEDUCTO</v>
      </c>
      <c r="D213" s="19" t="str">
        <f t="shared" si="56"/>
        <v>18-Intereses por Mora</v>
      </c>
      <c r="E213" s="19" t="str">
        <f t="shared" si="56"/>
        <v>1.1.02.03.002 - Intereses de mora</v>
      </c>
      <c r="F213" s="19" t="str">
        <f t="shared" si="56"/>
        <v>1.2.3.2.07-OTRAS MULTAS, SANCIONES E INTERESES DE MORA</v>
      </c>
      <c r="G213" s="19" t="str">
        <f t="shared" si="56"/>
        <v>3-Intereses de mora</v>
      </c>
      <c r="H213" s="19">
        <f t="shared" si="57"/>
        <v>4000000</v>
      </c>
      <c r="I213" s="19">
        <f t="shared" si="57"/>
        <v>4000000</v>
      </c>
      <c r="J213" s="19">
        <f t="shared" ref="J213:W213" si="65">+J21+J89</f>
        <v>0</v>
      </c>
      <c r="K213" s="19">
        <f t="shared" si="65"/>
        <v>0</v>
      </c>
      <c r="L213" s="19">
        <f t="shared" si="65"/>
        <v>0</v>
      </c>
      <c r="M213" s="19">
        <f t="shared" si="65"/>
        <v>0</v>
      </c>
      <c r="N213" s="19">
        <f t="shared" si="65"/>
        <v>0</v>
      </c>
      <c r="O213" s="19">
        <f t="shared" si="65"/>
        <v>4000000</v>
      </c>
      <c r="P213" s="19">
        <f t="shared" si="65"/>
        <v>0</v>
      </c>
      <c r="Q213" s="19">
        <f t="shared" si="65"/>
        <v>1170250</v>
      </c>
      <c r="R213" s="19">
        <f t="shared" si="65"/>
        <v>1170250</v>
      </c>
      <c r="S213" s="19">
        <f t="shared" si="65"/>
        <v>0</v>
      </c>
      <c r="T213" s="19">
        <f t="shared" si="65"/>
        <v>213095</v>
      </c>
      <c r="U213" s="19">
        <f t="shared" si="65"/>
        <v>213095</v>
      </c>
      <c r="V213" s="19">
        <f t="shared" si="65"/>
        <v>957155</v>
      </c>
      <c r="W213" s="19">
        <f t="shared" si="65"/>
        <v>2829750</v>
      </c>
    </row>
    <row r="214" spans="2:23">
      <c r="B214" s="19" t="str">
        <f t="shared" si="56"/>
        <v>1 - ADMINISTRACION CENTRAL</v>
      </c>
      <c r="C214" s="19" t="str">
        <f t="shared" si="56"/>
        <v>1-ACUEDUCTO</v>
      </c>
      <c r="D214" s="19" t="str">
        <f t="shared" si="56"/>
        <v>19-Subsidio CF</v>
      </c>
      <c r="E214" s="19" t="str">
        <f t="shared" si="56"/>
        <v>1.1.02.06.007.02.05.01 - Subsidios de acueducto</v>
      </c>
      <c r="F214" s="19" t="str">
        <f t="shared" si="56"/>
        <v>1.2.3.3.05-SUBVENCIONES</v>
      </c>
      <c r="G214" s="19" t="str">
        <f t="shared" si="56"/>
        <v>9-Subsidios de acueducto</v>
      </c>
      <c r="H214" s="19">
        <f t="shared" si="57"/>
        <v>107836828</v>
      </c>
      <c r="I214" s="19">
        <f t="shared" si="57"/>
        <v>107836828</v>
      </c>
      <c r="J214" s="19">
        <f t="shared" ref="J214:W214" si="66">+J22+J90</f>
        <v>0</v>
      </c>
      <c r="K214" s="19">
        <f t="shared" si="66"/>
        <v>0</v>
      </c>
      <c r="L214" s="19">
        <f t="shared" si="66"/>
        <v>0</v>
      </c>
      <c r="M214" s="19">
        <f t="shared" si="66"/>
        <v>0</v>
      </c>
      <c r="N214" s="19">
        <f t="shared" si="66"/>
        <v>0</v>
      </c>
      <c r="O214" s="19">
        <f t="shared" si="66"/>
        <v>107836828</v>
      </c>
      <c r="P214" s="19">
        <f t="shared" si="66"/>
        <v>0</v>
      </c>
      <c r="Q214" s="19">
        <f t="shared" si="66"/>
        <v>6723391</v>
      </c>
      <c r="R214" s="19">
        <f t="shared" si="66"/>
        <v>6723391</v>
      </c>
      <c r="S214" s="19">
        <f t="shared" si="66"/>
        <v>0</v>
      </c>
      <c r="T214" s="19">
        <f t="shared" si="66"/>
        <v>0</v>
      </c>
      <c r="U214" s="19">
        <f t="shared" si="66"/>
        <v>0</v>
      </c>
      <c r="V214" s="19">
        <f t="shared" si="66"/>
        <v>6723391</v>
      </c>
      <c r="W214" s="19">
        <f t="shared" si="66"/>
        <v>101113437</v>
      </c>
    </row>
    <row r="215" spans="2:23">
      <c r="B215" s="19" t="str">
        <f t="shared" si="56"/>
        <v>1 - ADMINISTRACION CENTRAL</v>
      </c>
      <c r="C215" s="19" t="str">
        <f t="shared" si="56"/>
        <v>1-ACUEDUCTO</v>
      </c>
      <c r="D215" s="19" t="str">
        <f t="shared" si="56"/>
        <v>21-CMO</v>
      </c>
      <c r="E215" s="19" t="str">
        <f t="shared" si="56"/>
        <v>1.1.02.06.007.02.05.01 - Subsidios de acueducto</v>
      </c>
      <c r="F215" s="19" t="str">
        <f t="shared" si="56"/>
        <v>1.2.3.3.05-SUBVENCIONES</v>
      </c>
      <c r="G215" s="19" t="str">
        <f t="shared" si="56"/>
        <v>9-Subsidios de acueducto</v>
      </c>
      <c r="H215" s="19">
        <f t="shared" si="57"/>
        <v>118140143</v>
      </c>
      <c r="I215" s="19">
        <f t="shared" si="57"/>
        <v>118140143</v>
      </c>
      <c r="J215" s="19">
        <f t="shared" ref="J215:W215" si="67">+J23+J91</f>
        <v>0</v>
      </c>
      <c r="K215" s="19">
        <f t="shared" si="67"/>
        <v>0</v>
      </c>
      <c r="L215" s="19">
        <f t="shared" si="67"/>
        <v>0</v>
      </c>
      <c r="M215" s="19">
        <f t="shared" si="67"/>
        <v>0</v>
      </c>
      <c r="N215" s="19">
        <f t="shared" si="67"/>
        <v>0</v>
      </c>
      <c r="O215" s="19">
        <f t="shared" si="67"/>
        <v>118140143</v>
      </c>
      <c r="P215" s="19">
        <f t="shared" si="67"/>
        <v>0</v>
      </c>
      <c r="Q215" s="19">
        <f t="shared" si="67"/>
        <v>7802582</v>
      </c>
      <c r="R215" s="19">
        <f t="shared" si="67"/>
        <v>7802582</v>
      </c>
      <c r="S215" s="19">
        <f t="shared" si="67"/>
        <v>0</v>
      </c>
      <c r="T215" s="19">
        <f t="shared" si="67"/>
        <v>0</v>
      </c>
      <c r="U215" s="19">
        <f t="shared" si="67"/>
        <v>0</v>
      </c>
      <c r="V215" s="19">
        <f t="shared" si="67"/>
        <v>7802582</v>
      </c>
      <c r="W215" s="19">
        <f t="shared" si="67"/>
        <v>110337561</v>
      </c>
    </row>
    <row r="216" spans="2:23">
      <c r="B216" s="19" t="str">
        <f t="shared" ref="B216:G225" si="68">+B24</f>
        <v>1 - ADMINISTRACION CENTRAL</v>
      </c>
      <c r="C216" s="19" t="str">
        <f t="shared" si="68"/>
        <v>1-ACUEDUCTO</v>
      </c>
      <c r="D216" s="19" t="str">
        <f t="shared" si="68"/>
        <v>22-CMI</v>
      </c>
      <c r="E216" s="19" t="str">
        <f t="shared" si="68"/>
        <v>1.1.02.06.007.02.05.01 - Subsidios de acueducto</v>
      </c>
      <c r="F216" s="19" t="str">
        <f t="shared" si="68"/>
        <v>1.2.3.3.05-SUBVENCIONES</v>
      </c>
      <c r="G216" s="19" t="str">
        <f t="shared" si="68"/>
        <v>9-Subsidios de acueducto</v>
      </c>
      <c r="H216" s="19">
        <f t="shared" si="57"/>
        <v>130708244</v>
      </c>
      <c r="I216" s="19">
        <f t="shared" si="57"/>
        <v>130708244</v>
      </c>
      <c r="J216" s="19">
        <f t="shared" ref="J216:W216" si="69">+J24+J92</f>
        <v>0</v>
      </c>
      <c r="K216" s="19">
        <f t="shared" si="69"/>
        <v>0</v>
      </c>
      <c r="L216" s="19">
        <f t="shared" si="69"/>
        <v>0</v>
      </c>
      <c r="M216" s="19">
        <f t="shared" si="69"/>
        <v>0</v>
      </c>
      <c r="N216" s="19">
        <f t="shared" si="69"/>
        <v>0</v>
      </c>
      <c r="O216" s="19">
        <f t="shared" si="69"/>
        <v>130708244</v>
      </c>
      <c r="P216" s="19">
        <f t="shared" si="69"/>
        <v>0</v>
      </c>
      <c r="Q216" s="19">
        <f t="shared" si="69"/>
        <v>5066982</v>
      </c>
      <c r="R216" s="19">
        <f t="shared" si="69"/>
        <v>5066982</v>
      </c>
      <c r="S216" s="19">
        <f t="shared" si="69"/>
        <v>0</v>
      </c>
      <c r="T216" s="19">
        <f t="shared" si="69"/>
        <v>0</v>
      </c>
      <c r="U216" s="19">
        <f t="shared" si="69"/>
        <v>0</v>
      </c>
      <c r="V216" s="19">
        <f t="shared" si="69"/>
        <v>5066982</v>
      </c>
      <c r="W216" s="19">
        <f t="shared" si="69"/>
        <v>125641262</v>
      </c>
    </row>
    <row r="217" spans="2:23">
      <c r="B217" s="19" t="str">
        <f t="shared" si="68"/>
        <v>1 - ADMINISTRACION CENTRAL</v>
      </c>
      <c r="C217" s="19" t="str">
        <f t="shared" si="68"/>
        <v>1-ACUEDUCTO</v>
      </c>
      <c r="D217" s="19" t="str">
        <f t="shared" si="68"/>
        <v>23-CMT</v>
      </c>
      <c r="E217" s="19" t="str">
        <f t="shared" si="68"/>
        <v>1.1.02.06.007.02.05.01 - Subsidios de acueducto</v>
      </c>
      <c r="F217" s="19" t="str">
        <f t="shared" si="68"/>
        <v>1.2.3.3.05-SUBVENCIONES</v>
      </c>
      <c r="G217" s="19" t="str">
        <f t="shared" si="68"/>
        <v>9-Subsidios de acueducto</v>
      </c>
      <c r="H217" s="19">
        <f t="shared" si="57"/>
        <v>2513622</v>
      </c>
      <c r="I217" s="19">
        <f t="shared" si="57"/>
        <v>2513622</v>
      </c>
      <c r="J217" s="19">
        <f t="shared" ref="J217:W217" si="70">+J25+J93</f>
        <v>0</v>
      </c>
      <c r="K217" s="19">
        <f t="shared" si="70"/>
        <v>0</v>
      </c>
      <c r="L217" s="19">
        <f t="shared" si="70"/>
        <v>0</v>
      </c>
      <c r="M217" s="19">
        <f t="shared" si="70"/>
        <v>0</v>
      </c>
      <c r="N217" s="19">
        <f t="shared" si="70"/>
        <v>0</v>
      </c>
      <c r="O217" s="19">
        <f t="shared" si="70"/>
        <v>2513622</v>
      </c>
      <c r="P217" s="19">
        <f t="shared" si="70"/>
        <v>0</v>
      </c>
      <c r="Q217" s="19">
        <f t="shared" si="70"/>
        <v>109797</v>
      </c>
      <c r="R217" s="19">
        <f t="shared" si="70"/>
        <v>109797</v>
      </c>
      <c r="S217" s="19">
        <f t="shared" si="70"/>
        <v>0</v>
      </c>
      <c r="T217" s="19">
        <f t="shared" si="70"/>
        <v>0</v>
      </c>
      <c r="U217" s="19">
        <f t="shared" si="70"/>
        <v>0</v>
      </c>
      <c r="V217" s="19">
        <f t="shared" si="70"/>
        <v>109797</v>
      </c>
      <c r="W217" s="19">
        <f t="shared" si="70"/>
        <v>2403825</v>
      </c>
    </row>
    <row r="218" spans="2:23">
      <c r="B218" s="19" t="str">
        <f t="shared" si="68"/>
        <v>1 - ADMINISTRACION CENTRAL</v>
      </c>
      <c r="C218" s="19" t="str">
        <f t="shared" si="68"/>
        <v>1-ACUEDUCTO</v>
      </c>
      <c r="D218" s="19" t="str">
        <f t="shared" si="68"/>
        <v>31-Intereses y Rendimientos Financieros</v>
      </c>
      <c r="E218" s="19" t="str">
        <f t="shared" si="68"/>
        <v>1.2.05.02 - Depositos</v>
      </c>
      <c r="F218" s="19" t="str">
        <f t="shared" si="68"/>
        <v>1.3.2.3.05-OTROS RENDIMIENTOS FINANCIEROS</v>
      </c>
      <c r="G218" s="19" t="str">
        <f t="shared" si="68"/>
        <v>13-Depósitos</v>
      </c>
      <c r="H218" s="19">
        <f t="shared" si="57"/>
        <v>4000000</v>
      </c>
      <c r="I218" s="19">
        <f t="shared" si="57"/>
        <v>4000000</v>
      </c>
      <c r="J218" s="19">
        <f t="shared" ref="J218:W218" si="71">+J26+J94</f>
        <v>0</v>
      </c>
      <c r="K218" s="19">
        <f t="shared" si="71"/>
        <v>0</v>
      </c>
      <c r="L218" s="19">
        <f t="shared" si="71"/>
        <v>0</v>
      </c>
      <c r="M218" s="19">
        <f t="shared" si="71"/>
        <v>0</v>
      </c>
      <c r="N218" s="19">
        <f t="shared" si="71"/>
        <v>0</v>
      </c>
      <c r="O218" s="19">
        <f t="shared" si="71"/>
        <v>4000000</v>
      </c>
      <c r="P218" s="19">
        <f t="shared" si="71"/>
        <v>0</v>
      </c>
      <c r="Q218" s="19">
        <f t="shared" si="71"/>
        <v>16191.04</v>
      </c>
      <c r="R218" s="19">
        <f t="shared" si="71"/>
        <v>16191.04</v>
      </c>
      <c r="S218" s="19">
        <f t="shared" si="71"/>
        <v>0</v>
      </c>
      <c r="T218" s="19">
        <f t="shared" si="71"/>
        <v>16191.04</v>
      </c>
      <c r="U218" s="19">
        <f t="shared" si="71"/>
        <v>16191.04</v>
      </c>
      <c r="V218" s="19">
        <f t="shared" si="71"/>
        <v>0</v>
      </c>
      <c r="W218" s="19">
        <f t="shared" si="71"/>
        <v>3983808.96</v>
      </c>
    </row>
    <row r="219" spans="2:23">
      <c r="B219" s="19" t="str">
        <f t="shared" si="68"/>
        <v>1 - ADMINISTRACION CENTRAL</v>
      </c>
      <c r="C219" s="19" t="str">
        <f t="shared" si="68"/>
        <v>1-ACUEDUCTO</v>
      </c>
      <c r="D219" s="19" t="str">
        <f t="shared" si="68"/>
        <v>32-Recargos y Multas</v>
      </c>
      <c r="E219" s="19" t="str">
        <f t="shared" si="68"/>
        <v>1.1.02.03.001.04 - Sanciones contractuales</v>
      </c>
      <c r="F219" s="19" t="str">
        <f t="shared" si="68"/>
        <v>1.2.3.2.07-OTRAS MULTAS, SANCIONES E INTERESES DE MORA</v>
      </c>
      <c r="G219" s="19" t="str">
        <f t="shared" si="68"/>
        <v>2-Sanciones contractuales</v>
      </c>
      <c r="H219" s="19">
        <f t="shared" si="57"/>
        <v>2000</v>
      </c>
      <c r="I219" s="19">
        <f t="shared" si="57"/>
        <v>2000</v>
      </c>
      <c r="J219" s="19">
        <f t="shared" ref="J219:W219" si="72">+J27+J95</f>
        <v>0</v>
      </c>
      <c r="K219" s="19">
        <f t="shared" si="72"/>
        <v>0</v>
      </c>
      <c r="L219" s="19">
        <f t="shared" si="72"/>
        <v>0</v>
      </c>
      <c r="M219" s="19">
        <f t="shared" si="72"/>
        <v>0</v>
      </c>
      <c r="N219" s="19">
        <f t="shared" si="72"/>
        <v>0</v>
      </c>
      <c r="O219" s="19">
        <f t="shared" si="72"/>
        <v>2000</v>
      </c>
      <c r="P219" s="19">
        <f t="shared" si="72"/>
        <v>0</v>
      </c>
      <c r="Q219" s="19">
        <f t="shared" si="72"/>
        <v>0</v>
      </c>
      <c r="R219" s="19">
        <f t="shared" si="72"/>
        <v>0</v>
      </c>
      <c r="S219" s="19">
        <f t="shared" si="72"/>
        <v>0</v>
      </c>
      <c r="T219" s="19">
        <f t="shared" si="72"/>
        <v>0</v>
      </c>
      <c r="U219" s="19">
        <f t="shared" si="72"/>
        <v>0</v>
      </c>
      <c r="V219" s="19">
        <f t="shared" si="72"/>
        <v>0</v>
      </c>
      <c r="W219" s="19">
        <f t="shared" si="72"/>
        <v>2000</v>
      </c>
    </row>
    <row r="220" spans="2:23">
      <c r="B220" s="19" t="str">
        <f t="shared" si="68"/>
        <v>1 - ADMINISTRACION CENTRAL</v>
      </c>
      <c r="C220" s="19" t="str">
        <f t="shared" si="68"/>
        <v>1-ACUEDUCTO</v>
      </c>
      <c r="D220" s="19" t="str">
        <f t="shared" si="68"/>
        <v>33-Otros Ingresos y  Aprovechamientos</v>
      </c>
      <c r="E220" s="19" t="str">
        <f t="shared" si="68"/>
        <v>1.1.02.05.002.09 - Servicios para la comunidad, sociales y personales</v>
      </c>
      <c r="F220" s="19" t="str">
        <f t="shared" si="68"/>
        <v>1.2.3.2.09-VENTA DE BIENES Y SERVICIOS</v>
      </c>
      <c r="G220" s="19" t="str">
        <f t="shared" si="68"/>
        <v>7-Servicios para la comunidad, sociales y personales</v>
      </c>
      <c r="H220" s="19">
        <f t="shared" si="57"/>
        <v>13000000</v>
      </c>
      <c r="I220" s="19">
        <f t="shared" si="57"/>
        <v>13000000</v>
      </c>
      <c r="J220" s="19">
        <f t="shared" ref="J220:W220" si="73">+J28+J96</f>
        <v>0</v>
      </c>
      <c r="K220" s="19">
        <f t="shared" si="73"/>
        <v>0</v>
      </c>
      <c r="L220" s="19">
        <f t="shared" si="73"/>
        <v>0</v>
      </c>
      <c r="M220" s="19">
        <f t="shared" si="73"/>
        <v>0</v>
      </c>
      <c r="N220" s="19">
        <f t="shared" si="73"/>
        <v>0</v>
      </c>
      <c r="O220" s="19">
        <f t="shared" si="73"/>
        <v>13000000</v>
      </c>
      <c r="P220" s="19">
        <f t="shared" si="73"/>
        <v>0</v>
      </c>
      <c r="Q220" s="19">
        <f t="shared" si="73"/>
        <v>306668</v>
      </c>
      <c r="R220" s="19">
        <f t="shared" si="73"/>
        <v>306668</v>
      </c>
      <c r="S220" s="19">
        <f t="shared" si="73"/>
        <v>0</v>
      </c>
      <c r="T220" s="19">
        <f t="shared" si="73"/>
        <v>316734</v>
      </c>
      <c r="U220" s="19">
        <f t="shared" si="73"/>
        <v>316734</v>
      </c>
      <c r="V220" s="19">
        <f t="shared" si="73"/>
        <v>-10066</v>
      </c>
      <c r="W220" s="19">
        <f t="shared" si="73"/>
        <v>12693332</v>
      </c>
    </row>
    <row r="221" spans="2:23">
      <c r="B221" s="19" t="str">
        <f t="shared" si="68"/>
        <v>1 - ADMINISTRACION CENTRAL</v>
      </c>
      <c r="C221" s="19" t="str">
        <f t="shared" si="68"/>
        <v>1-ACUEDUCTO</v>
      </c>
      <c r="D221" s="19" t="str">
        <f t="shared" si="68"/>
        <v>34-Superávit Vigencias Anteriores - Saldos Iniciales</v>
      </c>
      <c r="E221" s="19" t="str">
        <f t="shared" si="68"/>
        <v>1.2.10.02 - Superavit fiscal</v>
      </c>
      <c r="F221" s="19" t="str">
        <f t="shared" si="68"/>
        <v>1.3.3.2.09-R.B. VENTA DE BIENES Y SERVICIOS</v>
      </c>
      <c r="G221" s="19" t="str">
        <f t="shared" si="68"/>
        <v>16-Superávit fiscal</v>
      </c>
      <c r="H221" s="19">
        <f t="shared" si="57"/>
        <v>2000</v>
      </c>
      <c r="I221" s="19">
        <f t="shared" si="57"/>
        <v>2000</v>
      </c>
      <c r="J221" s="19">
        <f t="shared" ref="J221:W221" si="74">+J29+J97</f>
        <v>50673.63</v>
      </c>
      <c r="K221" s="19">
        <f t="shared" si="74"/>
        <v>0</v>
      </c>
      <c r="L221" s="19">
        <f t="shared" si="74"/>
        <v>0</v>
      </c>
      <c r="M221" s="19">
        <f t="shared" si="74"/>
        <v>0</v>
      </c>
      <c r="N221" s="19">
        <f t="shared" si="74"/>
        <v>50673.63</v>
      </c>
      <c r="O221" s="19">
        <f t="shared" si="74"/>
        <v>52673.63</v>
      </c>
      <c r="P221" s="19">
        <f t="shared" si="74"/>
        <v>0</v>
      </c>
      <c r="Q221" s="19">
        <f t="shared" si="74"/>
        <v>50673.63</v>
      </c>
      <c r="R221" s="19">
        <f t="shared" si="74"/>
        <v>50673.63</v>
      </c>
      <c r="S221" s="19">
        <f t="shared" si="74"/>
        <v>0</v>
      </c>
      <c r="T221" s="19">
        <f t="shared" si="74"/>
        <v>50673.63</v>
      </c>
      <c r="U221" s="19">
        <f t="shared" si="74"/>
        <v>50673.63</v>
      </c>
      <c r="V221" s="19">
        <f t="shared" si="74"/>
        <v>0</v>
      </c>
      <c r="W221" s="19">
        <f t="shared" si="74"/>
        <v>2000</v>
      </c>
    </row>
    <row r="222" spans="2:23">
      <c r="B222" s="19" t="str">
        <f t="shared" si="68"/>
        <v>1 - ADMINISTRACION CENTRAL</v>
      </c>
      <c r="C222" s="19" t="str">
        <f t="shared" si="68"/>
        <v>1-ACUEDUCTO</v>
      </c>
      <c r="D222" s="19" t="str">
        <f t="shared" si="68"/>
        <v>35-Recuperación cartera Propia</v>
      </c>
      <c r="E222" s="19" t="str">
        <f t="shared" si="68"/>
        <v>1.2.09.03 - De personas naturales</v>
      </c>
      <c r="F222" s="19" t="str">
        <f t="shared" si="68"/>
        <v>1.3.1.1.09-RECUPERACION DE CARTERA PRESTAMOS</v>
      </c>
      <c r="G222" s="19" t="str">
        <f t="shared" si="68"/>
        <v>15-De personas naturales</v>
      </c>
      <c r="H222" s="19">
        <f t="shared" si="57"/>
        <v>12000000</v>
      </c>
      <c r="I222" s="19">
        <f t="shared" si="57"/>
        <v>12000000</v>
      </c>
      <c r="J222" s="19">
        <f t="shared" ref="J222:W222" si="75">+J30+J98</f>
        <v>0</v>
      </c>
      <c r="K222" s="19">
        <f t="shared" si="75"/>
        <v>0</v>
      </c>
      <c r="L222" s="19">
        <f t="shared" si="75"/>
        <v>0</v>
      </c>
      <c r="M222" s="19">
        <f t="shared" si="75"/>
        <v>0</v>
      </c>
      <c r="N222" s="19">
        <f t="shared" si="75"/>
        <v>0</v>
      </c>
      <c r="O222" s="19">
        <f t="shared" si="75"/>
        <v>12000000</v>
      </c>
      <c r="P222" s="19">
        <f t="shared" si="75"/>
        <v>0</v>
      </c>
      <c r="Q222" s="19">
        <f t="shared" si="75"/>
        <v>0</v>
      </c>
      <c r="R222" s="19">
        <f t="shared" si="75"/>
        <v>0</v>
      </c>
      <c r="S222" s="19">
        <f t="shared" si="75"/>
        <v>0</v>
      </c>
      <c r="T222" s="19">
        <f t="shared" si="75"/>
        <v>0</v>
      </c>
      <c r="U222" s="19">
        <f t="shared" si="75"/>
        <v>0</v>
      </c>
      <c r="V222" s="19">
        <f t="shared" si="75"/>
        <v>0</v>
      </c>
      <c r="W222" s="19">
        <f t="shared" si="75"/>
        <v>12000000</v>
      </c>
    </row>
    <row r="223" spans="2:23">
      <c r="B223" s="19" t="str">
        <f t="shared" si="68"/>
        <v>1 - ADMINISTRACION CENTRAL</v>
      </c>
      <c r="C223" s="19" t="str">
        <f t="shared" si="68"/>
        <v>1-ACUEDUCTO</v>
      </c>
      <c r="D223" s="19" t="str">
        <f t="shared" si="68"/>
        <v>36-Recursos del crédito</v>
      </c>
      <c r="E223" s="19" t="str">
        <f t="shared" si="68"/>
        <v>1.2.07.01.001 - Banca comercial</v>
      </c>
      <c r="F223" s="19" t="str">
        <f t="shared" si="68"/>
        <v>1.3.1.1.05-RECURSOS DE CREDITO INTERNO</v>
      </c>
      <c r="G223" s="19" t="str">
        <f t="shared" si="68"/>
        <v>14-Banca comercial</v>
      </c>
      <c r="H223" s="19">
        <f t="shared" si="57"/>
        <v>2000</v>
      </c>
      <c r="I223" s="19">
        <f t="shared" si="57"/>
        <v>2000</v>
      </c>
      <c r="J223" s="19">
        <f t="shared" ref="J223:W223" si="76">+J31+J99</f>
        <v>0</v>
      </c>
      <c r="K223" s="19">
        <f t="shared" si="76"/>
        <v>0</v>
      </c>
      <c r="L223" s="19">
        <f t="shared" si="76"/>
        <v>0</v>
      </c>
      <c r="M223" s="19">
        <f t="shared" si="76"/>
        <v>0</v>
      </c>
      <c r="N223" s="19">
        <f t="shared" si="76"/>
        <v>0</v>
      </c>
      <c r="O223" s="19">
        <f t="shared" si="76"/>
        <v>2000</v>
      </c>
      <c r="P223" s="19">
        <f t="shared" si="76"/>
        <v>0</v>
      </c>
      <c r="Q223" s="19">
        <f t="shared" si="76"/>
        <v>0</v>
      </c>
      <c r="R223" s="19">
        <f t="shared" si="76"/>
        <v>0</v>
      </c>
      <c r="S223" s="19">
        <f t="shared" si="76"/>
        <v>0</v>
      </c>
      <c r="T223" s="19">
        <f t="shared" si="76"/>
        <v>0</v>
      </c>
      <c r="U223" s="19">
        <f t="shared" si="76"/>
        <v>0</v>
      </c>
      <c r="V223" s="19">
        <f t="shared" si="76"/>
        <v>0</v>
      </c>
      <c r="W223" s="19">
        <f t="shared" si="76"/>
        <v>2000</v>
      </c>
    </row>
    <row r="224" spans="2:23">
      <c r="B224" s="19" t="str">
        <f t="shared" si="68"/>
        <v>1 - ADMINISTRACION CENTRAL</v>
      </c>
      <c r="C224" s="19" t="str">
        <f t="shared" si="68"/>
        <v>1-ACUEDUCTO</v>
      </c>
      <c r="D224" s="19" t="str">
        <f t="shared" si="68"/>
        <v>37-Aportes y Contribuciones</v>
      </c>
      <c r="E224" s="19" t="str">
        <f t="shared" si="68"/>
        <v>1.2.15.01.004 - De municipios</v>
      </c>
      <c r="F224" s="19" t="str">
        <f t="shared" si="68"/>
        <v>1.3.1.1.13-CAPITALIZACIONES</v>
      </c>
      <c r="G224" s="19" t="str">
        <f t="shared" si="68"/>
        <v>17-De municipios</v>
      </c>
      <c r="H224" s="19">
        <f t="shared" si="57"/>
        <v>2000</v>
      </c>
      <c r="I224" s="19">
        <f t="shared" si="57"/>
        <v>2000</v>
      </c>
      <c r="J224" s="19">
        <f t="shared" ref="J224:W224" si="77">+J32+J100</f>
        <v>0</v>
      </c>
      <c r="K224" s="19">
        <f t="shared" si="77"/>
        <v>0</v>
      </c>
      <c r="L224" s="19">
        <f t="shared" si="77"/>
        <v>0</v>
      </c>
      <c r="M224" s="19">
        <f t="shared" si="77"/>
        <v>0</v>
      </c>
      <c r="N224" s="19">
        <f t="shared" si="77"/>
        <v>0</v>
      </c>
      <c r="O224" s="19">
        <f t="shared" si="77"/>
        <v>2000</v>
      </c>
      <c r="P224" s="19">
        <f t="shared" si="77"/>
        <v>0</v>
      </c>
      <c r="Q224" s="19">
        <f t="shared" si="77"/>
        <v>0</v>
      </c>
      <c r="R224" s="19">
        <f t="shared" si="77"/>
        <v>0</v>
      </c>
      <c r="S224" s="19">
        <f t="shared" si="77"/>
        <v>0</v>
      </c>
      <c r="T224" s="19">
        <f t="shared" si="77"/>
        <v>0</v>
      </c>
      <c r="U224" s="19">
        <f t="shared" si="77"/>
        <v>0</v>
      </c>
      <c r="V224" s="19">
        <f t="shared" si="77"/>
        <v>0</v>
      </c>
      <c r="W224" s="19">
        <f t="shared" si="77"/>
        <v>2000</v>
      </c>
    </row>
    <row r="225" spans="2:23">
      <c r="B225" s="19" t="str">
        <f t="shared" si="68"/>
        <v>1 - ADMINISTRACION CENTRAL</v>
      </c>
      <c r="C225" s="19" t="str">
        <f t="shared" si="68"/>
        <v>1-ACUEDUCTO</v>
      </c>
      <c r="D225" s="19" t="str">
        <f t="shared" si="68"/>
        <v>38-Aportes mediante Convenio</v>
      </c>
      <c r="E225" s="19" t="str">
        <f t="shared" si="68"/>
        <v>1.1.02.06.006.06 - Otras unidades de gobierno</v>
      </c>
      <c r="F225" s="19" t="str">
        <f t="shared" si="68"/>
        <v>1.2.3.3.04-OTRAS TRANSFERENCIAS CORRIENTES DE OTRAS ENTIDADES DEL GOBIERNO GENERAL</v>
      </c>
      <c r="G225" s="19" t="str">
        <f t="shared" si="68"/>
        <v>8-Otras unidades de gobierno</v>
      </c>
      <c r="H225" s="19">
        <f t="shared" si="57"/>
        <v>2000</v>
      </c>
      <c r="I225" s="19">
        <f t="shared" si="57"/>
        <v>2000</v>
      </c>
      <c r="J225" s="19">
        <f t="shared" ref="J225:W225" si="78">+J33+J101</f>
        <v>0</v>
      </c>
      <c r="K225" s="19">
        <f t="shared" si="78"/>
        <v>0</v>
      </c>
      <c r="L225" s="19">
        <f t="shared" si="78"/>
        <v>0</v>
      </c>
      <c r="M225" s="19">
        <f t="shared" si="78"/>
        <v>0</v>
      </c>
      <c r="N225" s="19">
        <f t="shared" si="78"/>
        <v>0</v>
      </c>
      <c r="O225" s="19">
        <f t="shared" si="78"/>
        <v>2000</v>
      </c>
      <c r="P225" s="19">
        <f t="shared" si="78"/>
        <v>0</v>
      </c>
      <c r="Q225" s="19">
        <f t="shared" si="78"/>
        <v>0</v>
      </c>
      <c r="R225" s="19">
        <f t="shared" si="78"/>
        <v>0</v>
      </c>
      <c r="S225" s="19">
        <f t="shared" si="78"/>
        <v>0</v>
      </c>
      <c r="T225" s="19">
        <f t="shared" si="78"/>
        <v>0</v>
      </c>
      <c r="U225" s="19">
        <f t="shared" si="78"/>
        <v>0</v>
      </c>
      <c r="V225" s="19">
        <f t="shared" si="78"/>
        <v>0</v>
      </c>
      <c r="W225" s="19">
        <f t="shared" si="78"/>
        <v>2000</v>
      </c>
    </row>
    <row r="226" spans="2:23">
      <c r="B226" s="19" t="str">
        <f t="shared" ref="B226:G226" si="79">+B34</f>
        <v>1 - ADMINISTRACION CENTRAL</v>
      </c>
      <c r="C226" s="19" t="str">
        <f t="shared" si="79"/>
        <v>1-ACUEDUCTO</v>
      </c>
      <c r="D226" s="19" t="str">
        <f t="shared" si="79"/>
        <v>39-Arriendo comodato</v>
      </c>
      <c r="E226" s="19" t="str">
        <f t="shared" si="79"/>
        <v>1.1.02.05.002.07 - Servicios financieros y servicios conexos; servicios inmobiliarios; y servicios de arrendamiento y leasing</v>
      </c>
      <c r="F226" s="19" t="str">
        <f t="shared" si="79"/>
        <v>1.2.3.2.09-VENTA DE BIENES Y SERVICIOS</v>
      </c>
      <c r="G226" s="19" t="str">
        <f t="shared" si="79"/>
        <v>6-Servicios financieros y servicios conexos servici</v>
      </c>
      <c r="H226" s="19">
        <f t="shared" si="57"/>
        <v>2000</v>
      </c>
      <c r="I226" s="19">
        <f t="shared" si="57"/>
        <v>2000</v>
      </c>
      <c r="J226" s="19">
        <f t="shared" ref="J226:W226" si="80">+J34+J102</f>
        <v>0</v>
      </c>
      <c r="K226" s="19">
        <f t="shared" si="80"/>
        <v>0</v>
      </c>
      <c r="L226" s="19">
        <f t="shared" si="80"/>
        <v>0</v>
      </c>
      <c r="M226" s="19">
        <f t="shared" si="80"/>
        <v>0</v>
      </c>
      <c r="N226" s="19">
        <f t="shared" si="80"/>
        <v>0</v>
      </c>
      <c r="O226" s="19">
        <f t="shared" si="80"/>
        <v>2000</v>
      </c>
      <c r="P226" s="19">
        <f t="shared" si="80"/>
        <v>0</v>
      </c>
      <c r="Q226" s="19">
        <f t="shared" si="80"/>
        <v>0</v>
      </c>
      <c r="R226" s="19">
        <f t="shared" si="80"/>
        <v>0</v>
      </c>
      <c r="S226" s="19">
        <f t="shared" si="80"/>
        <v>0</v>
      </c>
      <c r="T226" s="19">
        <f t="shared" si="80"/>
        <v>0</v>
      </c>
      <c r="U226" s="19">
        <f t="shared" si="80"/>
        <v>0</v>
      </c>
      <c r="V226" s="19">
        <f t="shared" si="80"/>
        <v>0</v>
      </c>
      <c r="W226" s="19">
        <f t="shared" si="80"/>
        <v>2000</v>
      </c>
    </row>
    <row r="227" spans="2:23">
      <c r="B227" s="29" t="s">
        <v>94</v>
      </c>
      <c r="C227" s="29" t="s">
        <v>94</v>
      </c>
      <c r="D227" s="29" t="str">
        <f t="shared" ref="D227:G247" si="81">+D35</f>
        <v>Area</v>
      </c>
      <c r="E227" s="29">
        <f t="shared" si="81"/>
        <v>0</v>
      </c>
      <c r="F227" s="29">
        <f t="shared" si="81"/>
        <v>0</v>
      </c>
      <c r="G227" s="29" t="str">
        <f t="shared" si="81"/>
        <v>Destino vs fuente</v>
      </c>
      <c r="H227" s="29">
        <f>SUM(H228:H247)</f>
        <v>907606509</v>
      </c>
      <c r="I227" s="29">
        <f>SUM(I228:I247)</f>
        <v>907606509</v>
      </c>
      <c r="J227" s="29">
        <f t="shared" ref="J227:W227" si="82">SUM(J228:J247)</f>
        <v>317331030.81999999</v>
      </c>
      <c r="K227" s="29">
        <f t="shared" si="82"/>
        <v>0</v>
      </c>
      <c r="L227" s="29">
        <f t="shared" si="82"/>
        <v>0</v>
      </c>
      <c r="M227" s="29">
        <f t="shared" si="82"/>
        <v>0</v>
      </c>
      <c r="N227" s="29">
        <f t="shared" si="82"/>
        <v>317331030.81999999</v>
      </c>
      <c r="O227" s="29">
        <f t="shared" si="82"/>
        <v>1224937539.8199999</v>
      </c>
      <c r="P227" s="29">
        <f t="shared" si="82"/>
        <v>0</v>
      </c>
      <c r="Q227" s="29">
        <f t="shared" si="82"/>
        <v>382904521.31</v>
      </c>
      <c r="R227" s="29">
        <f t="shared" si="82"/>
        <v>382904521.31</v>
      </c>
      <c r="S227" s="29">
        <f t="shared" si="82"/>
        <v>0</v>
      </c>
      <c r="T227" s="29">
        <f t="shared" si="82"/>
        <v>372546260.31</v>
      </c>
      <c r="U227" s="29">
        <f t="shared" si="82"/>
        <v>372546260.31</v>
      </c>
      <c r="V227" s="29">
        <f t="shared" si="82"/>
        <v>10358261</v>
      </c>
      <c r="W227" s="29">
        <f t="shared" si="82"/>
        <v>842033018.50999999</v>
      </c>
    </row>
    <row r="228" spans="2:23">
      <c r="B228" s="19" t="str">
        <f t="shared" ref="B228:C247" si="83">+B36</f>
        <v>1 - ADMINISTRACION CENTRAL</v>
      </c>
      <c r="C228" s="19" t="str">
        <f t="shared" si="83"/>
        <v>2-ALCANTARILLADO</v>
      </c>
      <c r="D228" s="19" t="str">
        <f t="shared" si="81"/>
        <v>05-Cargo Fijo</v>
      </c>
      <c r="E228" s="19" t="str">
        <f t="shared" si="81"/>
        <v>1.1.02.05.001.09 - Servicios para la comunidad, sociales y personales</v>
      </c>
      <c r="F228" s="19" t="str">
        <f t="shared" si="81"/>
        <v>1.2.3.2.09-VENTA DE BIENES Y SERVICIOS</v>
      </c>
      <c r="G228" s="19" t="str">
        <f t="shared" si="81"/>
        <v>5-Servicios para la comunidad, sociales y personales</v>
      </c>
      <c r="H228" s="19">
        <f t="shared" ref="H228:I247" si="84">+H36+H104</f>
        <v>118395455</v>
      </c>
      <c r="I228" s="19">
        <f t="shared" si="84"/>
        <v>118395455</v>
      </c>
      <c r="J228" s="19">
        <f t="shared" ref="J228:W228" si="85">+J36+J104</f>
        <v>0</v>
      </c>
      <c r="K228" s="19">
        <f t="shared" si="85"/>
        <v>0</v>
      </c>
      <c r="L228" s="19">
        <f t="shared" si="85"/>
        <v>0</v>
      </c>
      <c r="M228" s="19">
        <f t="shared" si="85"/>
        <v>0</v>
      </c>
      <c r="N228" s="19">
        <f t="shared" si="85"/>
        <v>0</v>
      </c>
      <c r="O228" s="19">
        <f t="shared" si="85"/>
        <v>118395455</v>
      </c>
      <c r="P228" s="19">
        <f t="shared" si="85"/>
        <v>0</v>
      </c>
      <c r="Q228" s="19">
        <f t="shared" si="85"/>
        <v>11494046</v>
      </c>
      <c r="R228" s="19">
        <f t="shared" si="85"/>
        <v>11494046</v>
      </c>
      <c r="S228" s="19">
        <f t="shared" si="85"/>
        <v>0</v>
      </c>
      <c r="T228" s="19">
        <f t="shared" si="85"/>
        <v>10547841</v>
      </c>
      <c r="U228" s="19">
        <f t="shared" si="85"/>
        <v>10547841</v>
      </c>
      <c r="V228" s="19">
        <f t="shared" si="85"/>
        <v>946205</v>
      </c>
      <c r="W228" s="19">
        <f t="shared" si="85"/>
        <v>106901409</v>
      </c>
    </row>
    <row r="229" spans="2:23">
      <c r="B229" s="19" t="str">
        <f t="shared" si="83"/>
        <v>1 - ADMINISTRACION CENTRAL</v>
      </c>
      <c r="C229" s="19" t="str">
        <f t="shared" si="83"/>
        <v>2-ALCANTARILLADO</v>
      </c>
      <c r="D229" s="19" t="str">
        <f t="shared" si="81"/>
        <v>06-CMO</v>
      </c>
      <c r="E229" s="19" t="str">
        <f t="shared" si="81"/>
        <v>1.1.02.05.001.09 - Servicios para la comunidad, sociales y personales</v>
      </c>
      <c r="F229" s="19" t="str">
        <f t="shared" si="81"/>
        <v>1.2.3.2.09-VENTA DE BIENES Y SERVICIOS</v>
      </c>
      <c r="G229" s="19" t="str">
        <f t="shared" si="81"/>
        <v>5-Servicios para la comunidad, sociales y personales</v>
      </c>
      <c r="H229" s="19">
        <f t="shared" si="84"/>
        <v>347651974</v>
      </c>
      <c r="I229" s="19">
        <f t="shared" si="84"/>
        <v>347651974</v>
      </c>
      <c r="J229" s="19">
        <f t="shared" ref="J229:W229" si="86">+J37+J105</f>
        <v>0</v>
      </c>
      <c r="K229" s="19">
        <f t="shared" si="86"/>
        <v>0</v>
      </c>
      <c r="L229" s="19">
        <f t="shared" si="86"/>
        <v>0</v>
      </c>
      <c r="M229" s="19">
        <f t="shared" si="86"/>
        <v>0</v>
      </c>
      <c r="N229" s="19">
        <f t="shared" si="86"/>
        <v>0</v>
      </c>
      <c r="O229" s="19">
        <f t="shared" si="86"/>
        <v>347651974</v>
      </c>
      <c r="P229" s="19">
        <f t="shared" si="86"/>
        <v>0</v>
      </c>
      <c r="Q229" s="19">
        <f t="shared" si="86"/>
        <v>26688701</v>
      </c>
      <c r="R229" s="19">
        <f t="shared" si="86"/>
        <v>26688701</v>
      </c>
      <c r="S229" s="19">
        <f t="shared" si="86"/>
        <v>0</v>
      </c>
      <c r="T229" s="19">
        <f t="shared" si="86"/>
        <v>28048528</v>
      </c>
      <c r="U229" s="19">
        <f t="shared" si="86"/>
        <v>28048528</v>
      </c>
      <c r="V229" s="19">
        <f t="shared" si="86"/>
        <v>-1359827</v>
      </c>
      <c r="W229" s="19">
        <f t="shared" si="86"/>
        <v>320963273</v>
      </c>
    </row>
    <row r="230" spans="2:23">
      <c r="B230" s="19" t="str">
        <f t="shared" si="83"/>
        <v>1 - ADMINISTRACION CENTRAL</v>
      </c>
      <c r="C230" s="19" t="str">
        <f t="shared" si="83"/>
        <v>2-ALCANTARILLADO</v>
      </c>
      <c r="D230" s="19" t="str">
        <f t="shared" si="81"/>
        <v>07-CMI</v>
      </c>
      <c r="E230" s="19" t="str">
        <f t="shared" si="81"/>
        <v>1.1.02.05.001.09 - Servicios para la comunidad, sociales y personales</v>
      </c>
      <c r="F230" s="19" t="str">
        <f t="shared" si="81"/>
        <v>1.2.3.2.09-VENTA DE BIENES Y SERVICIOS</v>
      </c>
      <c r="G230" s="19" t="str">
        <f t="shared" si="81"/>
        <v>5-Servicios para la comunidad, sociales y personales</v>
      </c>
      <c r="H230" s="19">
        <f t="shared" si="84"/>
        <v>74089765</v>
      </c>
      <c r="I230" s="19">
        <f t="shared" si="84"/>
        <v>74089765</v>
      </c>
      <c r="J230" s="19">
        <f t="shared" ref="J230:W230" si="87">+J38+J106</f>
        <v>0</v>
      </c>
      <c r="K230" s="19">
        <f t="shared" si="87"/>
        <v>0</v>
      </c>
      <c r="L230" s="19">
        <f t="shared" si="87"/>
        <v>0</v>
      </c>
      <c r="M230" s="19">
        <f t="shared" si="87"/>
        <v>0</v>
      </c>
      <c r="N230" s="19">
        <f t="shared" si="87"/>
        <v>0</v>
      </c>
      <c r="O230" s="19">
        <f t="shared" si="87"/>
        <v>74089765</v>
      </c>
      <c r="P230" s="19">
        <f t="shared" si="87"/>
        <v>0</v>
      </c>
      <c r="Q230" s="19">
        <f t="shared" si="87"/>
        <v>4875809</v>
      </c>
      <c r="R230" s="19">
        <f t="shared" si="87"/>
        <v>4875809</v>
      </c>
      <c r="S230" s="19">
        <f t="shared" si="87"/>
        <v>0</v>
      </c>
      <c r="T230" s="19">
        <f t="shared" si="87"/>
        <v>5422002</v>
      </c>
      <c r="U230" s="19">
        <f t="shared" si="87"/>
        <v>5422002</v>
      </c>
      <c r="V230" s="19">
        <f t="shared" si="87"/>
        <v>-546193</v>
      </c>
      <c r="W230" s="19">
        <f t="shared" si="87"/>
        <v>69213956</v>
      </c>
    </row>
    <row r="231" spans="2:23">
      <c r="B231" s="19" t="str">
        <f t="shared" si="83"/>
        <v>1 - ADMINISTRACION CENTRAL</v>
      </c>
      <c r="C231" s="19" t="str">
        <f t="shared" si="83"/>
        <v>2-ALCANTARILLADO</v>
      </c>
      <c r="D231" s="19" t="str">
        <f t="shared" si="81"/>
        <v>08-CMT</v>
      </c>
      <c r="E231" s="19" t="str">
        <f t="shared" si="81"/>
        <v>1.1.02.05.001.09 - Servicios para la comunidad, sociales y personales</v>
      </c>
      <c r="F231" s="19" t="str">
        <f t="shared" si="81"/>
        <v>1.2.3.2.09-VENTA DE BIENES Y SERVICIOS</v>
      </c>
      <c r="G231" s="19" t="str">
        <f t="shared" si="81"/>
        <v>5-Servicios para la comunidad, sociales y personales</v>
      </c>
      <c r="H231" s="19">
        <f t="shared" si="84"/>
        <v>148179530</v>
      </c>
      <c r="I231" s="19">
        <f t="shared" si="84"/>
        <v>148179530</v>
      </c>
      <c r="J231" s="19">
        <f t="shared" ref="J231:W231" si="88">+J39+J107</f>
        <v>0</v>
      </c>
      <c r="K231" s="19">
        <f t="shared" si="88"/>
        <v>0</v>
      </c>
      <c r="L231" s="19">
        <f t="shared" si="88"/>
        <v>0</v>
      </c>
      <c r="M231" s="19">
        <f t="shared" si="88"/>
        <v>0</v>
      </c>
      <c r="N231" s="19">
        <f t="shared" si="88"/>
        <v>0</v>
      </c>
      <c r="O231" s="19">
        <f t="shared" si="88"/>
        <v>148179530</v>
      </c>
      <c r="P231" s="19">
        <f t="shared" si="88"/>
        <v>0</v>
      </c>
      <c r="Q231" s="19">
        <f t="shared" si="88"/>
        <v>9833751</v>
      </c>
      <c r="R231" s="19">
        <f t="shared" si="88"/>
        <v>9833751</v>
      </c>
      <c r="S231" s="19">
        <f t="shared" si="88"/>
        <v>0</v>
      </c>
      <c r="T231" s="19">
        <f t="shared" si="88"/>
        <v>10955384</v>
      </c>
      <c r="U231" s="19">
        <f t="shared" si="88"/>
        <v>10955384</v>
      </c>
      <c r="V231" s="19">
        <f t="shared" si="88"/>
        <v>-1121633</v>
      </c>
      <c r="W231" s="19">
        <f t="shared" si="88"/>
        <v>138345779</v>
      </c>
    </row>
    <row r="232" spans="2:23">
      <c r="B232" s="19" t="str">
        <f t="shared" si="83"/>
        <v>1 - ADMINISTRACION CENTRAL</v>
      </c>
      <c r="C232" s="19" t="str">
        <f t="shared" si="83"/>
        <v>2-ALCANTARILLADO</v>
      </c>
      <c r="D232" s="19" t="str">
        <f t="shared" si="81"/>
        <v>09-Aportes de Conexión</v>
      </c>
      <c r="E232" s="19" t="str">
        <f t="shared" si="81"/>
        <v>1.1.02.05.001.09 - Servicios para la comunidad, sociales y personales</v>
      </c>
      <c r="F232" s="19" t="str">
        <f t="shared" si="81"/>
        <v>1.2.3.2.09-VENTA DE BIENES Y SERVICIOS</v>
      </c>
      <c r="G232" s="19" t="str">
        <f t="shared" si="81"/>
        <v>5-Servicios para la comunidad, sociales y personales</v>
      </c>
      <c r="H232" s="19">
        <f t="shared" si="84"/>
        <v>7000000</v>
      </c>
      <c r="I232" s="19">
        <f t="shared" si="84"/>
        <v>7000000</v>
      </c>
      <c r="J232" s="19">
        <f t="shared" ref="J232:W232" si="89">+J40+J108</f>
        <v>0</v>
      </c>
      <c r="K232" s="19">
        <f t="shared" si="89"/>
        <v>0</v>
      </c>
      <c r="L232" s="19">
        <f t="shared" si="89"/>
        <v>0</v>
      </c>
      <c r="M232" s="19">
        <f t="shared" si="89"/>
        <v>0</v>
      </c>
      <c r="N232" s="19">
        <f t="shared" si="89"/>
        <v>0</v>
      </c>
      <c r="O232" s="19">
        <f t="shared" si="89"/>
        <v>7000000</v>
      </c>
      <c r="P232" s="19">
        <f t="shared" si="89"/>
        <v>0</v>
      </c>
      <c r="Q232" s="19">
        <f t="shared" si="89"/>
        <v>213408</v>
      </c>
      <c r="R232" s="19">
        <f t="shared" si="89"/>
        <v>213408</v>
      </c>
      <c r="S232" s="19">
        <f t="shared" si="89"/>
        <v>0</v>
      </c>
      <c r="T232" s="19">
        <f t="shared" si="89"/>
        <v>199471</v>
      </c>
      <c r="U232" s="19">
        <f t="shared" si="89"/>
        <v>199471</v>
      </c>
      <c r="V232" s="19">
        <f t="shared" si="89"/>
        <v>13937</v>
      </c>
      <c r="W232" s="19">
        <f t="shared" si="89"/>
        <v>6786592</v>
      </c>
    </row>
    <row r="233" spans="2:23">
      <c r="B233" s="19" t="str">
        <f t="shared" si="83"/>
        <v>1 - ADMINISTRACION CENTRAL</v>
      </c>
      <c r="C233" s="19" t="str">
        <f t="shared" si="83"/>
        <v>2-ALCANTARILLADO</v>
      </c>
      <c r="D233" s="19" t="str">
        <f t="shared" si="81"/>
        <v xml:space="preserve">11-Otros Servicios </v>
      </c>
      <c r="E233" s="19" t="str">
        <f t="shared" si="81"/>
        <v>1.1.02.05.001.09 - Servicios para la comunidad, sociales y personales</v>
      </c>
      <c r="F233" s="19" t="str">
        <f t="shared" si="81"/>
        <v>1.2.3.2.09-VENTA DE BIENES Y SERVICIOS</v>
      </c>
      <c r="G233" s="19" t="str">
        <f t="shared" si="81"/>
        <v>5-Servicios para la comunidad, sociales y personales</v>
      </c>
      <c r="H233" s="19">
        <f t="shared" si="84"/>
        <v>2000</v>
      </c>
      <c r="I233" s="19">
        <f t="shared" si="84"/>
        <v>2000</v>
      </c>
      <c r="J233" s="19">
        <f t="shared" ref="J233:W233" si="90">+J41+J109</f>
        <v>0</v>
      </c>
      <c r="K233" s="19">
        <f t="shared" si="90"/>
        <v>0</v>
      </c>
      <c r="L233" s="19">
        <f t="shared" si="90"/>
        <v>0</v>
      </c>
      <c r="M233" s="19">
        <f t="shared" si="90"/>
        <v>0</v>
      </c>
      <c r="N233" s="19">
        <f t="shared" si="90"/>
        <v>0</v>
      </c>
      <c r="O233" s="19">
        <f t="shared" si="90"/>
        <v>2000</v>
      </c>
      <c r="P233" s="19">
        <f t="shared" si="90"/>
        <v>0</v>
      </c>
      <c r="Q233" s="19">
        <f t="shared" si="90"/>
        <v>0</v>
      </c>
      <c r="R233" s="19">
        <f t="shared" si="90"/>
        <v>0</v>
      </c>
      <c r="S233" s="19">
        <f t="shared" si="90"/>
        <v>0</v>
      </c>
      <c r="T233" s="19">
        <f t="shared" si="90"/>
        <v>0</v>
      </c>
      <c r="U233" s="19">
        <f t="shared" si="90"/>
        <v>0</v>
      </c>
      <c r="V233" s="19">
        <f t="shared" si="90"/>
        <v>0</v>
      </c>
      <c r="W233" s="19">
        <f t="shared" si="90"/>
        <v>2000</v>
      </c>
    </row>
    <row r="234" spans="2:23">
      <c r="B234" s="19" t="str">
        <f t="shared" si="83"/>
        <v>1 - ADMINISTRACION CENTRAL</v>
      </c>
      <c r="C234" s="19" t="str">
        <f t="shared" si="83"/>
        <v>2-ALCANTARILLADO</v>
      </c>
      <c r="D234" s="19" t="str">
        <f t="shared" si="81"/>
        <v>18-Intereses por Mora</v>
      </c>
      <c r="E234" s="19" t="str">
        <f t="shared" si="81"/>
        <v>1.1.02.03.002 - Intereses de mora</v>
      </c>
      <c r="F234" s="19" t="str">
        <f t="shared" si="81"/>
        <v>1.2.3.2.07-OTRAS MULTAS, SANCIONES E INTERESES DE MORA</v>
      </c>
      <c r="G234" s="19" t="str">
        <f t="shared" si="81"/>
        <v>3-Intereses de mora</v>
      </c>
      <c r="H234" s="19">
        <f t="shared" si="84"/>
        <v>1500000</v>
      </c>
      <c r="I234" s="19">
        <f t="shared" si="84"/>
        <v>1500000</v>
      </c>
      <c r="J234" s="19">
        <f t="shared" ref="J234:W234" si="91">+J42+J110</f>
        <v>0</v>
      </c>
      <c r="K234" s="19">
        <f t="shared" si="91"/>
        <v>0</v>
      </c>
      <c r="L234" s="19">
        <f t="shared" si="91"/>
        <v>0</v>
      </c>
      <c r="M234" s="19">
        <f t="shared" si="91"/>
        <v>0</v>
      </c>
      <c r="N234" s="19">
        <f t="shared" si="91"/>
        <v>0</v>
      </c>
      <c r="O234" s="19">
        <f t="shared" si="91"/>
        <v>1500000</v>
      </c>
      <c r="P234" s="19">
        <f t="shared" si="91"/>
        <v>0</v>
      </c>
      <c r="Q234" s="19">
        <f t="shared" si="91"/>
        <v>1263398</v>
      </c>
      <c r="R234" s="19">
        <f t="shared" si="91"/>
        <v>1263398</v>
      </c>
      <c r="S234" s="19">
        <f t="shared" si="91"/>
        <v>0</v>
      </c>
      <c r="T234" s="19">
        <f t="shared" si="91"/>
        <v>31880</v>
      </c>
      <c r="U234" s="19">
        <f t="shared" si="91"/>
        <v>31880</v>
      </c>
      <c r="V234" s="19">
        <f t="shared" si="91"/>
        <v>1231518</v>
      </c>
      <c r="W234" s="19">
        <f t="shared" si="91"/>
        <v>236602</v>
      </c>
    </row>
    <row r="235" spans="2:23">
      <c r="B235" s="19" t="str">
        <f t="shared" si="83"/>
        <v>1 - ADMINISTRACION CENTRAL</v>
      </c>
      <c r="C235" s="19" t="str">
        <f t="shared" si="83"/>
        <v>2-ALCANTARILLADO</v>
      </c>
      <c r="D235" s="19" t="str">
        <f t="shared" si="81"/>
        <v>20-Cargo Fijo</v>
      </c>
      <c r="E235" s="19" t="str">
        <f t="shared" si="81"/>
        <v>1.1.02.06.007.02.05.02 - Subsidios de alcantarillado</v>
      </c>
      <c r="F235" s="19" t="str">
        <f t="shared" si="81"/>
        <v>1.2.3.3.05-SUBVENCIONES</v>
      </c>
      <c r="G235" s="19" t="str">
        <f t="shared" si="81"/>
        <v>10-Subsidios de alcantarillado</v>
      </c>
      <c r="H235" s="19">
        <f t="shared" si="84"/>
        <v>54712382</v>
      </c>
      <c r="I235" s="19">
        <f t="shared" si="84"/>
        <v>54712382</v>
      </c>
      <c r="J235" s="19">
        <f t="shared" ref="J235:W235" si="92">+J43+J111</f>
        <v>0</v>
      </c>
      <c r="K235" s="19">
        <f t="shared" si="92"/>
        <v>0</v>
      </c>
      <c r="L235" s="19">
        <f t="shared" si="92"/>
        <v>0</v>
      </c>
      <c r="M235" s="19">
        <f t="shared" si="92"/>
        <v>0</v>
      </c>
      <c r="N235" s="19">
        <f t="shared" si="92"/>
        <v>0</v>
      </c>
      <c r="O235" s="19">
        <f t="shared" si="92"/>
        <v>54712382</v>
      </c>
      <c r="P235" s="19">
        <f t="shared" si="92"/>
        <v>0</v>
      </c>
      <c r="Q235" s="19">
        <f t="shared" si="92"/>
        <v>3717642</v>
      </c>
      <c r="R235" s="19">
        <f t="shared" si="92"/>
        <v>3717642</v>
      </c>
      <c r="S235" s="19">
        <f t="shared" si="92"/>
        <v>0</v>
      </c>
      <c r="T235" s="19">
        <f t="shared" si="92"/>
        <v>0</v>
      </c>
      <c r="U235" s="19">
        <f t="shared" si="92"/>
        <v>0</v>
      </c>
      <c r="V235" s="19">
        <f t="shared" si="92"/>
        <v>3717642</v>
      </c>
      <c r="W235" s="19">
        <f t="shared" si="92"/>
        <v>50994740</v>
      </c>
    </row>
    <row r="236" spans="2:23">
      <c r="B236" s="19" t="str">
        <f t="shared" si="83"/>
        <v>1 - ADMINISTRACION CENTRAL</v>
      </c>
      <c r="C236" s="19" t="str">
        <f t="shared" si="83"/>
        <v>2-ALCANTARILLADO</v>
      </c>
      <c r="D236" s="19" t="str">
        <f t="shared" si="81"/>
        <v>21-CMO</v>
      </c>
      <c r="E236" s="19" t="str">
        <f t="shared" si="81"/>
        <v>1.1.02.06.007.02.05.02 - Subsidios de alcantarillado</v>
      </c>
      <c r="F236" s="19" t="str">
        <f t="shared" si="81"/>
        <v>1.2.3.3.05-SUBVENCIONES</v>
      </c>
      <c r="G236" s="19" t="str">
        <f t="shared" si="81"/>
        <v>10-Subsidios de alcantarillado</v>
      </c>
      <c r="H236" s="19">
        <f t="shared" si="84"/>
        <v>84522456</v>
      </c>
      <c r="I236" s="19">
        <f t="shared" si="84"/>
        <v>84522456</v>
      </c>
      <c r="J236" s="19">
        <f t="shared" ref="J236:W236" si="93">+J44+J112</f>
        <v>0</v>
      </c>
      <c r="K236" s="19">
        <f t="shared" si="93"/>
        <v>0</v>
      </c>
      <c r="L236" s="19">
        <f t="shared" si="93"/>
        <v>0</v>
      </c>
      <c r="M236" s="19">
        <f t="shared" si="93"/>
        <v>0</v>
      </c>
      <c r="N236" s="19">
        <f t="shared" si="93"/>
        <v>0</v>
      </c>
      <c r="O236" s="19">
        <f t="shared" si="93"/>
        <v>84522456</v>
      </c>
      <c r="P236" s="19">
        <f t="shared" si="93"/>
        <v>0</v>
      </c>
      <c r="Q236" s="19">
        <f t="shared" si="93"/>
        <v>5133027</v>
      </c>
      <c r="R236" s="19">
        <f t="shared" si="93"/>
        <v>5133027</v>
      </c>
      <c r="S236" s="19">
        <f t="shared" si="93"/>
        <v>0</v>
      </c>
      <c r="T236" s="19">
        <f t="shared" si="93"/>
        <v>0</v>
      </c>
      <c r="U236" s="19">
        <f t="shared" si="93"/>
        <v>0</v>
      </c>
      <c r="V236" s="19">
        <f t="shared" si="93"/>
        <v>5133027</v>
      </c>
      <c r="W236" s="19">
        <f t="shared" si="93"/>
        <v>79389429</v>
      </c>
    </row>
    <row r="237" spans="2:23">
      <c r="B237" s="19" t="str">
        <f t="shared" si="83"/>
        <v>1 - ADMINISTRACION CENTRAL</v>
      </c>
      <c r="C237" s="19" t="str">
        <f t="shared" si="83"/>
        <v>2-ALCANTARILLADO</v>
      </c>
      <c r="D237" s="19" t="str">
        <f t="shared" si="81"/>
        <v>22-CMI</v>
      </c>
      <c r="E237" s="19" t="str">
        <f t="shared" si="81"/>
        <v>1.1.02.06.007.02.05.02 - Subsidios de alcantarillado</v>
      </c>
      <c r="F237" s="19" t="str">
        <f t="shared" si="81"/>
        <v>1.2.3.3.05-SUBVENCIONES</v>
      </c>
      <c r="G237" s="19" t="str">
        <f t="shared" si="81"/>
        <v>10-Subsidios de alcantarillado</v>
      </c>
      <c r="H237" s="19">
        <f t="shared" si="84"/>
        <v>18012982</v>
      </c>
      <c r="I237" s="19">
        <f t="shared" si="84"/>
        <v>18012982</v>
      </c>
      <c r="J237" s="19">
        <f t="shared" ref="J237:W237" si="94">+J45+J113</f>
        <v>0</v>
      </c>
      <c r="K237" s="19">
        <f t="shared" si="94"/>
        <v>0</v>
      </c>
      <c r="L237" s="19">
        <f t="shared" si="94"/>
        <v>0</v>
      </c>
      <c r="M237" s="19">
        <f t="shared" si="94"/>
        <v>0</v>
      </c>
      <c r="N237" s="19">
        <f t="shared" si="94"/>
        <v>0</v>
      </c>
      <c r="O237" s="19">
        <f t="shared" si="94"/>
        <v>18012982</v>
      </c>
      <c r="P237" s="19">
        <f t="shared" si="94"/>
        <v>0</v>
      </c>
      <c r="Q237" s="19">
        <f t="shared" si="94"/>
        <v>780346</v>
      </c>
      <c r="R237" s="19">
        <f t="shared" si="94"/>
        <v>780346</v>
      </c>
      <c r="S237" s="19">
        <f t="shared" si="94"/>
        <v>0</v>
      </c>
      <c r="T237" s="19">
        <f t="shared" si="94"/>
        <v>0</v>
      </c>
      <c r="U237" s="19">
        <f t="shared" si="94"/>
        <v>0</v>
      </c>
      <c r="V237" s="19">
        <f t="shared" si="94"/>
        <v>780346</v>
      </c>
      <c r="W237" s="19">
        <f t="shared" si="94"/>
        <v>17232636</v>
      </c>
    </row>
    <row r="238" spans="2:23">
      <c r="B238" s="19" t="str">
        <f t="shared" si="83"/>
        <v>1 - ADMINISTRACION CENTRAL</v>
      </c>
      <c r="C238" s="19" t="str">
        <f t="shared" si="83"/>
        <v>2-ALCANTARILLADO</v>
      </c>
      <c r="D238" s="19" t="str">
        <f t="shared" si="81"/>
        <v>23-CMT</v>
      </c>
      <c r="E238" s="19" t="str">
        <f t="shared" si="81"/>
        <v>1.1.02.06.007.02.05.02 - Subsidios de alcantarillado</v>
      </c>
      <c r="F238" s="19" t="str">
        <f t="shared" si="81"/>
        <v>1.2.3.3.05-SUBVENCIONES</v>
      </c>
      <c r="G238" s="19" t="str">
        <f t="shared" si="81"/>
        <v>10-Subsidios de alcantarillado</v>
      </c>
      <c r="H238" s="19">
        <f t="shared" si="84"/>
        <v>36025965</v>
      </c>
      <c r="I238" s="19">
        <f t="shared" si="84"/>
        <v>36025965</v>
      </c>
      <c r="J238" s="19">
        <f t="shared" ref="J238:W238" si="95">+J46+J114</f>
        <v>0</v>
      </c>
      <c r="K238" s="19">
        <f t="shared" si="95"/>
        <v>0</v>
      </c>
      <c r="L238" s="19">
        <f t="shared" si="95"/>
        <v>0</v>
      </c>
      <c r="M238" s="19">
        <f t="shared" si="95"/>
        <v>0</v>
      </c>
      <c r="N238" s="19">
        <f t="shared" si="95"/>
        <v>0</v>
      </c>
      <c r="O238" s="19">
        <f t="shared" si="95"/>
        <v>36025965</v>
      </c>
      <c r="P238" s="19">
        <f t="shared" si="95"/>
        <v>0</v>
      </c>
      <c r="Q238" s="19">
        <f t="shared" si="95"/>
        <v>1563239</v>
      </c>
      <c r="R238" s="19">
        <f t="shared" si="95"/>
        <v>1563239</v>
      </c>
      <c r="S238" s="19">
        <f t="shared" si="95"/>
        <v>0</v>
      </c>
      <c r="T238" s="19">
        <f t="shared" si="95"/>
        <v>0</v>
      </c>
      <c r="U238" s="19">
        <f t="shared" si="95"/>
        <v>0</v>
      </c>
      <c r="V238" s="19">
        <f t="shared" si="95"/>
        <v>1563239</v>
      </c>
      <c r="W238" s="19">
        <f t="shared" si="95"/>
        <v>34462726</v>
      </c>
    </row>
    <row r="239" spans="2:23">
      <c r="B239" s="19" t="str">
        <f t="shared" si="83"/>
        <v>1 - ADMINISTRACION CENTRAL</v>
      </c>
      <c r="C239" s="19" t="str">
        <f t="shared" si="83"/>
        <v>2-ALCANTARILLADO</v>
      </c>
      <c r="D239" s="19" t="str">
        <f t="shared" si="81"/>
        <v>31-Intereses y Rendimientos Financieros</v>
      </c>
      <c r="E239" s="19" t="str">
        <f t="shared" si="81"/>
        <v>1.2.05.02 - Depositos</v>
      </c>
      <c r="F239" s="19" t="str">
        <f t="shared" si="81"/>
        <v>1.3.2.3.05-OTROS RENDIMIENTOS FINANCIEROS</v>
      </c>
      <c r="G239" s="19" t="str">
        <f t="shared" si="81"/>
        <v>13-Depósitos</v>
      </c>
      <c r="H239" s="19">
        <f t="shared" si="84"/>
        <v>12000000</v>
      </c>
      <c r="I239" s="19">
        <f t="shared" si="84"/>
        <v>12000000</v>
      </c>
      <c r="J239" s="19">
        <f t="shared" ref="J239:W239" si="96">+J47+J115</f>
        <v>0</v>
      </c>
      <c r="K239" s="19">
        <f t="shared" si="96"/>
        <v>0</v>
      </c>
      <c r="L239" s="19">
        <f t="shared" si="96"/>
        <v>0</v>
      </c>
      <c r="M239" s="19">
        <f t="shared" si="96"/>
        <v>0</v>
      </c>
      <c r="N239" s="19">
        <f t="shared" si="96"/>
        <v>0</v>
      </c>
      <c r="O239" s="19">
        <f t="shared" si="96"/>
        <v>12000000</v>
      </c>
      <c r="P239" s="19">
        <f t="shared" si="96"/>
        <v>0</v>
      </c>
      <c r="Q239" s="19">
        <f t="shared" si="96"/>
        <v>10123.49</v>
      </c>
      <c r="R239" s="19">
        <f t="shared" si="96"/>
        <v>10123.49</v>
      </c>
      <c r="S239" s="19">
        <f t="shared" si="96"/>
        <v>0</v>
      </c>
      <c r="T239" s="19">
        <f t="shared" si="96"/>
        <v>10123.49</v>
      </c>
      <c r="U239" s="19">
        <f t="shared" si="96"/>
        <v>10123.49</v>
      </c>
      <c r="V239" s="19">
        <f t="shared" si="96"/>
        <v>0</v>
      </c>
      <c r="W239" s="19">
        <f t="shared" si="96"/>
        <v>11989876.51</v>
      </c>
    </row>
    <row r="240" spans="2:23">
      <c r="B240" s="19" t="str">
        <f t="shared" si="83"/>
        <v>1 - ADMINISTRACION CENTRAL</v>
      </c>
      <c r="C240" s="19" t="str">
        <f t="shared" si="83"/>
        <v>2-ALCANTARILLADO</v>
      </c>
      <c r="D240" s="19" t="str">
        <f t="shared" si="81"/>
        <v>32-Recargos y Multas</v>
      </c>
      <c r="E240" s="19" t="str">
        <f t="shared" si="81"/>
        <v>1.1.02.03.001.04 - Sanciones contractuales</v>
      </c>
      <c r="F240" s="19" t="str">
        <f t="shared" si="81"/>
        <v>1.2.3.2.07-OTRAS MULTAS, SANCIONES E INTERESES DE MORA</v>
      </c>
      <c r="G240" s="19" t="str">
        <f t="shared" si="81"/>
        <v>2-Sanciones contractuales</v>
      </c>
      <c r="H240" s="19">
        <f t="shared" si="84"/>
        <v>2000</v>
      </c>
      <c r="I240" s="19">
        <f t="shared" si="84"/>
        <v>2000</v>
      </c>
      <c r="J240" s="19">
        <f t="shared" ref="J240:W240" si="97">+J48+J116</f>
        <v>0</v>
      </c>
      <c r="K240" s="19">
        <f t="shared" si="97"/>
        <v>0</v>
      </c>
      <c r="L240" s="19">
        <f t="shared" si="97"/>
        <v>0</v>
      </c>
      <c r="M240" s="19">
        <f t="shared" si="97"/>
        <v>0</v>
      </c>
      <c r="N240" s="19">
        <f t="shared" si="97"/>
        <v>0</v>
      </c>
      <c r="O240" s="19">
        <f t="shared" si="97"/>
        <v>2000</v>
      </c>
      <c r="P240" s="19">
        <f t="shared" si="97"/>
        <v>0</v>
      </c>
      <c r="Q240" s="19">
        <f t="shared" si="97"/>
        <v>0</v>
      </c>
      <c r="R240" s="19">
        <f t="shared" si="97"/>
        <v>0</v>
      </c>
      <c r="S240" s="19">
        <f t="shared" si="97"/>
        <v>0</v>
      </c>
      <c r="T240" s="19">
        <f t="shared" si="97"/>
        <v>0</v>
      </c>
      <c r="U240" s="19">
        <f t="shared" si="97"/>
        <v>0</v>
      </c>
      <c r="V240" s="19">
        <f t="shared" si="97"/>
        <v>0</v>
      </c>
      <c r="W240" s="19">
        <f t="shared" si="97"/>
        <v>2000</v>
      </c>
    </row>
    <row r="241" spans="2:23">
      <c r="B241" s="19" t="str">
        <f t="shared" si="83"/>
        <v>1 - ADMINISTRACION CENTRAL</v>
      </c>
      <c r="C241" s="19" t="str">
        <f t="shared" si="83"/>
        <v>2-ALCANTARILLADO</v>
      </c>
      <c r="D241" s="19" t="str">
        <f t="shared" si="81"/>
        <v>33-Otros Ingresos y  Aprovechamientos</v>
      </c>
      <c r="E241" s="19" t="str">
        <f t="shared" si="81"/>
        <v>1.1.02.05.002.09 - Servicios para la comunidad, sociales y personales</v>
      </c>
      <c r="F241" s="19" t="str">
        <f t="shared" si="81"/>
        <v>1.2.3.2.09-VENTA DE BIENES Y SERVICIOS</v>
      </c>
      <c r="G241" s="19" t="str">
        <f t="shared" si="81"/>
        <v>7-Servicios para la comunidad, sociales y personales</v>
      </c>
      <c r="H241" s="19">
        <f t="shared" si="84"/>
        <v>2000</v>
      </c>
      <c r="I241" s="19">
        <f t="shared" si="84"/>
        <v>2000</v>
      </c>
      <c r="J241" s="19">
        <f t="shared" ref="J241:W241" si="98">+J49+J117</f>
        <v>0</v>
      </c>
      <c r="K241" s="19">
        <f t="shared" si="98"/>
        <v>0</v>
      </c>
      <c r="L241" s="19">
        <f t="shared" si="98"/>
        <v>0</v>
      </c>
      <c r="M241" s="19">
        <f t="shared" si="98"/>
        <v>0</v>
      </c>
      <c r="N241" s="19">
        <f t="shared" si="98"/>
        <v>0</v>
      </c>
      <c r="O241" s="19">
        <f t="shared" si="98"/>
        <v>2000</v>
      </c>
      <c r="P241" s="19">
        <f t="shared" si="98"/>
        <v>0</v>
      </c>
      <c r="Q241" s="19">
        <f t="shared" si="98"/>
        <v>0</v>
      </c>
      <c r="R241" s="19">
        <f t="shared" si="98"/>
        <v>0</v>
      </c>
      <c r="S241" s="19">
        <f t="shared" si="98"/>
        <v>0</v>
      </c>
      <c r="T241" s="19">
        <f t="shared" si="98"/>
        <v>0</v>
      </c>
      <c r="U241" s="19">
        <f t="shared" si="98"/>
        <v>0</v>
      </c>
      <c r="V241" s="19">
        <f t="shared" si="98"/>
        <v>0</v>
      </c>
      <c r="W241" s="19">
        <f t="shared" si="98"/>
        <v>2000</v>
      </c>
    </row>
    <row r="242" spans="2:23">
      <c r="B242" s="19" t="str">
        <f t="shared" si="83"/>
        <v>1 - ADMINISTRACION CENTRAL</v>
      </c>
      <c r="C242" s="19" t="str">
        <f t="shared" si="83"/>
        <v>2-ALCANTARILLADO</v>
      </c>
      <c r="D242" s="19" t="str">
        <f t="shared" si="81"/>
        <v>34-Superávit Vigencias Anteriores - Saldos Iniciales</v>
      </c>
      <c r="E242" s="19" t="str">
        <f t="shared" si="81"/>
        <v>1.2.10.02 - Superavit fiscal</v>
      </c>
      <c r="F242" s="19" t="str">
        <f t="shared" si="81"/>
        <v>1.3.3.2.09-R.B. VENTA DE BIENES Y SERVICIOS</v>
      </c>
      <c r="G242" s="19" t="str">
        <f t="shared" si="81"/>
        <v>16-Superávit fiscal</v>
      </c>
      <c r="H242" s="19">
        <f t="shared" si="84"/>
        <v>2000</v>
      </c>
      <c r="I242" s="19">
        <f t="shared" si="84"/>
        <v>2000</v>
      </c>
      <c r="J242" s="19">
        <f t="shared" ref="J242:W242" si="99">+J50+J118</f>
        <v>317331030.81999999</v>
      </c>
      <c r="K242" s="19">
        <f t="shared" si="99"/>
        <v>0</v>
      </c>
      <c r="L242" s="19">
        <f t="shared" si="99"/>
        <v>0</v>
      </c>
      <c r="M242" s="19">
        <f t="shared" si="99"/>
        <v>0</v>
      </c>
      <c r="N242" s="19">
        <f t="shared" si="99"/>
        <v>317331030.81999999</v>
      </c>
      <c r="O242" s="19">
        <f t="shared" si="99"/>
        <v>317333030.81999999</v>
      </c>
      <c r="P242" s="19">
        <f t="shared" si="99"/>
        <v>0</v>
      </c>
      <c r="Q242" s="19">
        <f t="shared" si="99"/>
        <v>317331030.81999999</v>
      </c>
      <c r="R242" s="19">
        <f t="shared" si="99"/>
        <v>317331030.81999999</v>
      </c>
      <c r="S242" s="19">
        <f t="shared" si="99"/>
        <v>0</v>
      </c>
      <c r="T242" s="19">
        <f t="shared" si="99"/>
        <v>317331030.81999999</v>
      </c>
      <c r="U242" s="19">
        <f t="shared" si="99"/>
        <v>317331030.81999999</v>
      </c>
      <c r="V242" s="19">
        <f t="shared" si="99"/>
        <v>0</v>
      </c>
      <c r="W242" s="19">
        <f t="shared" si="99"/>
        <v>2000</v>
      </c>
    </row>
    <row r="243" spans="2:23">
      <c r="B243" s="19" t="str">
        <f t="shared" si="83"/>
        <v>1 - ADMINISTRACION CENTRAL</v>
      </c>
      <c r="C243" s="19" t="str">
        <f t="shared" si="83"/>
        <v>2-ALCANTARILLADO</v>
      </c>
      <c r="D243" s="19" t="str">
        <f t="shared" si="81"/>
        <v>35-Recuperación cartera Propia</v>
      </c>
      <c r="E243" s="19" t="str">
        <f t="shared" si="81"/>
        <v>1.2.09.03 - De personas naturales</v>
      </c>
      <c r="F243" s="19" t="str">
        <f t="shared" si="81"/>
        <v>1.3.1.1.09-RECUPERACION DE CARTERA PRESTAMOS</v>
      </c>
      <c r="G243" s="19" t="str">
        <f t="shared" si="81"/>
        <v>15-De personas naturales</v>
      </c>
      <c r="H243" s="19">
        <f t="shared" si="84"/>
        <v>5500000</v>
      </c>
      <c r="I243" s="19">
        <f t="shared" si="84"/>
        <v>5500000</v>
      </c>
      <c r="J243" s="19">
        <f t="shared" ref="J243:W243" si="100">+J51+J119</f>
        <v>0</v>
      </c>
      <c r="K243" s="19">
        <f t="shared" si="100"/>
        <v>0</v>
      </c>
      <c r="L243" s="19">
        <f t="shared" si="100"/>
        <v>0</v>
      </c>
      <c r="M243" s="19">
        <f t="shared" si="100"/>
        <v>0</v>
      </c>
      <c r="N243" s="19">
        <f t="shared" si="100"/>
        <v>0</v>
      </c>
      <c r="O243" s="19">
        <f t="shared" si="100"/>
        <v>5500000</v>
      </c>
      <c r="P243" s="19">
        <f t="shared" si="100"/>
        <v>0</v>
      </c>
      <c r="Q243" s="19">
        <f t="shared" si="100"/>
        <v>0</v>
      </c>
      <c r="R243" s="19">
        <f t="shared" si="100"/>
        <v>0</v>
      </c>
      <c r="S243" s="19">
        <f t="shared" si="100"/>
        <v>0</v>
      </c>
      <c r="T243" s="19">
        <f t="shared" si="100"/>
        <v>0</v>
      </c>
      <c r="U243" s="19">
        <f t="shared" si="100"/>
        <v>0</v>
      </c>
      <c r="V243" s="19">
        <f t="shared" si="100"/>
        <v>0</v>
      </c>
      <c r="W243" s="19">
        <f t="shared" si="100"/>
        <v>5500000</v>
      </c>
    </row>
    <row r="244" spans="2:23">
      <c r="B244" s="19" t="str">
        <f t="shared" si="83"/>
        <v>1 - ADMINISTRACION CENTRAL</v>
      </c>
      <c r="C244" s="19" t="str">
        <f t="shared" si="83"/>
        <v>2-ALCANTARILLADO</v>
      </c>
      <c r="D244" s="19" t="str">
        <f t="shared" si="81"/>
        <v>36-Recursos del crédito</v>
      </c>
      <c r="E244" s="19" t="str">
        <f t="shared" si="81"/>
        <v>1.2.07.01.001 - Banca comercial</v>
      </c>
      <c r="F244" s="19" t="str">
        <f t="shared" si="81"/>
        <v>1.3.1.1.05-RECURSOS DE CREDITO INTERNO</v>
      </c>
      <c r="G244" s="19" t="str">
        <f t="shared" si="81"/>
        <v>14-Banca comercial</v>
      </c>
      <c r="H244" s="19">
        <f t="shared" si="84"/>
        <v>2000</v>
      </c>
      <c r="I244" s="19">
        <f t="shared" si="84"/>
        <v>2000</v>
      </c>
      <c r="J244" s="19">
        <f t="shared" ref="J244:W244" si="101">+J52+J120</f>
        <v>0</v>
      </c>
      <c r="K244" s="19">
        <f t="shared" si="101"/>
        <v>0</v>
      </c>
      <c r="L244" s="19">
        <f t="shared" si="101"/>
        <v>0</v>
      </c>
      <c r="M244" s="19">
        <f t="shared" si="101"/>
        <v>0</v>
      </c>
      <c r="N244" s="19">
        <f t="shared" si="101"/>
        <v>0</v>
      </c>
      <c r="O244" s="19">
        <f t="shared" si="101"/>
        <v>2000</v>
      </c>
      <c r="P244" s="19">
        <f t="shared" si="101"/>
        <v>0</v>
      </c>
      <c r="Q244" s="19">
        <f t="shared" si="101"/>
        <v>0</v>
      </c>
      <c r="R244" s="19">
        <f t="shared" si="101"/>
        <v>0</v>
      </c>
      <c r="S244" s="19">
        <f t="shared" si="101"/>
        <v>0</v>
      </c>
      <c r="T244" s="19">
        <f t="shared" si="101"/>
        <v>0</v>
      </c>
      <c r="U244" s="19">
        <f t="shared" si="101"/>
        <v>0</v>
      </c>
      <c r="V244" s="19">
        <f t="shared" si="101"/>
        <v>0</v>
      </c>
      <c r="W244" s="19">
        <f t="shared" si="101"/>
        <v>2000</v>
      </c>
    </row>
    <row r="245" spans="2:23">
      <c r="B245" s="19" t="str">
        <f t="shared" si="83"/>
        <v>1 - ADMINISTRACION CENTRAL</v>
      </c>
      <c r="C245" s="19" t="str">
        <f t="shared" si="83"/>
        <v>2-ALCANTARILLADO</v>
      </c>
      <c r="D245" s="19" t="str">
        <f t="shared" si="81"/>
        <v>37-Aportes y Contribuciones</v>
      </c>
      <c r="E245" s="19" t="str">
        <f t="shared" si="81"/>
        <v>1.2.15.01.004 - De municipios</v>
      </c>
      <c r="F245" s="19" t="str">
        <f t="shared" si="81"/>
        <v>1.3.1.1.13-CAPITALIZACIONES</v>
      </c>
      <c r="G245" s="19" t="str">
        <f t="shared" si="81"/>
        <v>17-De municipios</v>
      </c>
      <c r="H245" s="19">
        <f t="shared" si="84"/>
        <v>2000</v>
      </c>
      <c r="I245" s="19">
        <f t="shared" si="84"/>
        <v>2000</v>
      </c>
      <c r="J245" s="19">
        <f t="shared" ref="J245:W245" si="102">+J53+J121</f>
        <v>0</v>
      </c>
      <c r="K245" s="19">
        <f t="shared" si="102"/>
        <v>0</v>
      </c>
      <c r="L245" s="19">
        <f t="shared" si="102"/>
        <v>0</v>
      </c>
      <c r="M245" s="19">
        <f t="shared" si="102"/>
        <v>0</v>
      </c>
      <c r="N245" s="19">
        <f t="shared" si="102"/>
        <v>0</v>
      </c>
      <c r="O245" s="19">
        <f t="shared" si="102"/>
        <v>2000</v>
      </c>
      <c r="P245" s="19">
        <f t="shared" si="102"/>
        <v>0</v>
      </c>
      <c r="Q245" s="19">
        <f t="shared" si="102"/>
        <v>0</v>
      </c>
      <c r="R245" s="19">
        <f t="shared" si="102"/>
        <v>0</v>
      </c>
      <c r="S245" s="19">
        <f t="shared" si="102"/>
        <v>0</v>
      </c>
      <c r="T245" s="19">
        <f t="shared" si="102"/>
        <v>0</v>
      </c>
      <c r="U245" s="19">
        <f t="shared" si="102"/>
        <v>0</v>
      </c>
      <c r="V245" s="19">
        <f t="shared" si="102"/>
        <v>0</v>
      </c>
      <c r="W245" s="19">
        <f t="shared" si="102"/>
        <v>2000</v>
      </c>
    </row>
    <row r="246" spans="2:23">
      <c r="B246" s="19" t="str">
        <f t="shared" si="83"/>
        <v>1 - ADMINISTRACION CENTRAL</v>
      </c>
      <c r="C246" s="19" t="str">
        <f t="shared" si="83"/>
        <v>2-ALCANTARILLADO</v>
      </c>
      <c r="D246" s="19" t="str">
        <f t="shared" si="81"/>
        <v>38-Aportes mediante Convenio</v>
      </c>
      <c r="E246" s="19" t="str">
        <f t="shared" si="81"/>
        <v>1.1.02.06.006.06 - Otras unidades de gobierno</v>
      </c>
      <c r="F246" s="19" t="str">
        <f t="shared" si="81"/>
        <v>1.2.3.3.04-OTRAS TRANSFERENCIAS CORRIENTES DE OTRAS ENTIDADES DEL GOBIERNO GENERAL</v>
      </c>
      <c r="G246" s="19" t="str">
        <f t="shared" si="81"/>
        <v>8-Otras unidades de gobierno</v>
      </c>
      <c r="H246" s="19">
        <f t="shared" si="84"/>
        <v>2000</v>
      </c>
      <c r="I246" s="19">
        <f t="shared" si="84"/>
        <v>2000</v>
      </c>
      <c r="J246" s="19">
        <f t="shared" ref="J246:W246" si="103">+J54+J122</f>
        <v>0</v>
      </c>
      <c r="K246" s="19">
        <f t="shared" si="103"/>
        <v>0</v>
      </c>
      <c r="L246" s="19">
        <f t="shared" si="103"/>
        <v>0</v>
      </c>
      <c r="M246" s="19">
        <f t="shared" si="103"/>
        <v>0</v>
      </c>
      <c r="N246" s="19">
        <f t="shared" si="103"/>
        <v>0</v>
      </c>
      <c r="O246" s="19">
        <f t="shared" si="103"/>
        <v>2000</v>
      </c>
      <c r="P246" s="19">
        <f t="shared" si="103"/>
        <v>0</v>
      </c>
      <c r="Q246" s="19">
        <f t="shared" si="103"/>
        <v>0</v>
      </c>
      <c r="R246" s="19">
        <f t="shared" si="103"/>
        <v>0</v>
      </c>
      <c r="S246" s="19">
        <f t="shared" si="103"/>
        <v>0</v>
      </c>
      <c r="T246" s="19">
        <f t="shared" si="103"/>
        <v>0</v>
      </c>
      <c r="U246" s="19">
        <f t="shared" si="103"/>
        <v>0</v>
      </c>
      <c r="V246" s="19">
        <f t="shared" si="103"/>
        <v>0</v>
      </c>
      <c r="W246" s="19">
        <f t="shared" si="103"/>
        <v>2000</v>
      </c>
    </row>
    <row r="247" spans="2:23">
      <c r="B247" s="19" t="str">
        <f t="shared" si="83"/>
        <v>1 - ADMINISTRACION CENTRAL</v>
      </c>
      <c r="C247" s="19" t="str">
        <f t="shared" si="83"/>
        <v>2-ALCANTARILLADO</v>
      </c>
      <c r="D247" s="19" t="str">
        <f t="shared" si="81"/>
        <v>39-Arriendo comodato</v>
      </c>
      <c r="E247" s="19" t="str">
        <f t="shared" si="81"/>
        <v>1.1.02.05.002.07 - Servicios financieros y servicios conexos; servicios inmobiliarios; y servicios de arrendamiento y leasing</v>
      </c>
      <c r="F247" s="19" t="str">
        <f t="shared" si="81"/>
        <v>1.2.3.2.09-VENTA DE BIENES Y SERVICIOS</v>
      </c>
      <c r="G247" s="19" t="str">
        <f t="shared" si="81"/>
        <v>6-Servicios financieros y servicios conexos servici</v>
      </c>
      <c r="H247" s="19">
        <f t="shared" si="84"/>
        <v>2000</v>
      </c>
      <c r="I247" s="19">
        <f t="shared" si="84"/>
        <v>2000</v>
      </c>
      <c r="J247" s="19">
        <f t="shared" ref="J247:W247" si="104">+J55+J123</f>
        <v>0</v>
      </c>
      <c r="K247" s="19">
        <f t="shared" si="104"/>
        <v>0</v>
      </c>
      <c r="L247" s="19">
        <f t="shared" si="104"/>
        <v>0</v>
      </c>
      <c r="M247" s="19">
        <f t="shared" si="104"/>
        <v>0</v>
      </c>
      <c r="N247" s="19">
        <f t="shared" si="104"/>
        <v>0</v>
      </c>
      <c r="O247" s="19">
        <f t="shared" si="104"/>
        <v>2000</v>
      </c>
      <c r="P247" s="19">
        <f t="shared" si="104"/>
        <v>0</v>
      </c>
      <c r="Q247" s="19">
        <f t="shared" si="104"/>
        <v>0</v>
      </c>
      <c r="R247" s="19">
        <f t="shared" si="104"/>
        <v>0</v>
      </c>
      <c r="S247" s="19">
        <f t="shared" si="104"/>
        <v>0</v>
      </c>
      <c r="T247" s="19">
        <f t="shared" si="104"/>
        <v>0</v>
      </c>
      <c r="U247" s="19">
        <f t="shared" si="104"/>
        <v>0</v>
      </c>
      <c r="V247" s="19">
        <f t="shared" si="104"/>
        <v>0</v>
      </c>
      <c r="W247" s="19">
        <f t="shared" si="104"/>
        <v>2000</v>
      </c>
    </row>
    <row r="248" spans="2:23">
      <c r="B248" s="32" t="s">
        <v>100</v>
      </c>
      <c r="C248" s="32" t="s">
        <v>100</v>
      </c>
      <c r="D248" s="32" t="s">
        <v>100</v>
      </c>
      <c r="E248" s="32">
        <f t="shared" ref="E248:G271" si="105">+E56</f>
        <v>0</v>
      </c>
      <c r="F248" s="32">
        <f t="shared" si="105"/>
        <v>0</v>
      </c>
      <c r="G248" s="32" t="str">
        <f t="shared" si="105"/>
        <v>Destino vs fuente</v>
      </c>
      <c r="H248" s="32">
        <f>SUM(H249:H271)</f>
        <v>1873020138</v>
      </c>
      <c r="I248" s="32">
        <f>SUM(I249:I271)</f>
        <v>1873020138</v>
      </c>
      <c r="J248" s="32">
        <f t="shared" ref="J248:W248" si="106">SUM(J249:J271)</f>
        <v>5455977.6200000001</v>
      </c>
      <c r="K248" s="32">
        <f t="shared" si="106"/>
        <v>0</v>
      </c>
      <c r="L248" s="32">
        <f t="shared" si="106"/>
        <v>0</v>
      </c>
      <c r="M248" s="32">
        <f t="shared" si="106"/>
        <v>0</v>
      </c>
      <c r="N248" s="32">
        <f t="shared" si="106"/>
        <v>5455977.6200000001</v>
      </c>
      <c r="O248" s="32">
        <f t="shared" si="106"/>
        <v>1878476115.6199999</v>
      </c>
      <c r="P248" s="32">
        <f t="shared" si="106"/>
        <v>0</v>
      </c>
      <c r="Q248" s="32">
        <f t="shared" si="106"/>
        <v>175010868.36000001</v>
      </c>
      <c r="R248" s="32">
        <f t="shared" si="106"/>
        <v>175010868.36000001</v>
      </c>
      <c r="S248" s="32">
        <f t="shared" si="106"/>
        <v>0</v>
      </c>
      <c r="T248" s="32">
        <f t="shared" si="106"/>
        <v>133623608.36</v>
      </c>
      <c r="U248" s="32">
        <f t="shared" si="106"/>
        <v>133623608.36</v>
      </c>
      <c r="V248" s="32">
        <f t="shared" si="106"/>
        <v>41387260</v>
      </c>
      <c r="W248" s="32">
        <f t="shared" si="106"/>
        <v>1703465247.26</v>
      </c>
    </row>
    <row r="249" spans="2:23">
      <c r="B249" s="19" t="str">
        <f t="shared" ref="B249:D271" si="107">+B57</f>
        <v>1 - ADMINISTRACION CENTRAL</v>
      </c>
      <c r="C249" s="19" t="str">
        <f t="shared" si="107"/>
        <v>3-ASEO</v>
      </c>
      <c r="D249" s="19" t="str">
        <f t="shared" si="107"/>
        <v xml:space="preserve">11-Otros Servicios </v>
      </c>
      <c r="E249" s="19" t="str">
        <f t="shared" si="105"/>
        <v>1.1.02.05.001.09 - Servicios para la comunidad, sociales y personales</v>
      </c>
      <c r="F249" s="19" t="str">
        <f t="shared" si="105"/>
        <v>1.2.3.2.09-VENTA DE BIENES Y SERVICIOS</v>
      </c>
      <c r="G249" s="19" t="str">
        <f t="shared" si="105"/>
        <v>5-Servicios para la comunidad, sociales y personales</v>
      </c>
      <c r="H249" s="19">
        <f t="shared" ref="H249:I271" si="108">+H57+H125</f>
        <v>2000</v>
      </c>
      <c r="I249" s="19">
        <f t="shared" si="108"/>
        <v>2000</v>
      </c>
      <c r="J249" s="19">
        <f t="shared" ref="J249:W249" si="109">+J57+J125</f>
        <v>0</v>
      </c>
      <c r="K249" s="19">
        <f t="shared" si="109"/>
        <v>0</v>
      </c>
      <c r="L249" s="19">
        <f t="shared" si="109"/>
        <v>0</v>
      </c>
      <c r="M249" s="19">
        <f t="shared" si="109"/>
        <v>0</v>
      </c>
      <c r="N249" s="19">
        <f t="shared" si="109"/>
        <v>0</v>
      </c>
      <c r="O249" s="19">
        <f t="shared" si="109"/>
        <v>2000</v>
      </c>
      <c r="P249" s="19">
        <f t="shared" si="109"/>
        <v>0</v>
      </c>
      <c r="Q249" s="19">
        <f t="shared" si="109"/>
        <v>0</v>
      </c>
      <c r="R249" s="19">
        <f t="shared" si="109"/>
        <v>0</v>
      </c>
      <c r="S249" s="19">
        <f t="shared" si="109"/>
        <v>0</v>
      </c>
      <c r="T249" s="19">
        <f t="shared" si="109"/>
        <v>0</v>
      </c>
      <c r="U249" s="19">
        <f t="shared" si="109"/>
        <v>0</v>
      </c>
      <c r="V249" s="19">
        <f t="shared" si="109"/>
        <v>0</v>
      </c>
      <c r="W249" s="19">
        <f t="shared" si="109"/>
        <v>2000</v>
      </c>
    </row>
    <row r="250" spans="2:23">
      <c r="B250" s="19" t="str">
        <f t="shared" si="107"/>
        <v>1 - ADMINISTRACION CENTRAL</v>
      </c>
      <c r="C250" s="19" t="str">
        <f t="shared" si="107"/>
        <v>3-ASEO</v>
      </c>
      <c r="D250" s="19" t="str">
        <f t="shared" si="107"/>
        <v>12-TBL</v>
      </c>
      <c r="E250" s="19" t="str">
        <f t="shared" si="105"/>
        <v>1.1.02.05.001.09 - Servicios para la comunidad, sociales y personales</v>
      </c>
      <c r="F250" s="19" t="str">
        <f t="shared" si="105"/>
        <v>1.2.3.2.09-VENTA DE BIENES Y SERVICIOS</v>
      </c>
      <c r="G250" s="19" t="str">
        <f t="shared" si="105"/>
        <v>5-Servicios para la comunidad, sociales y personales</v>
      </c>
      <c r="H250" s="19">
        <f t="shared" si="108"/>
        <v>33471407</v>
      </c>
      <c r="I250" s="19">
        <f t="shared" si="108"/>
        <v>33471407</v>
      </c>
      <c r="J250" s="19">
        <f t="shared" ref="J250:W250" si="110">+J58+J126</f>
        <v>0</v>
      </c>
      <c r="K250" s="19">
        <f t="shared" si="110"/>
        <v>0</v>
      </c>
      <c r="L250" s="19">
        <f t="shared" si="110"/>
        <v>0</v>
      </c>
      <c r="M250" s="19">
        <f t="shared" si="110"/>
        <v>0</v>
      </c>
      <c r="N250" s="19">
        <f t="shared" si="110"/>
        <v>0</v>
      </c>
      <c r="O250" s="19">
        <f t="shared" si="110"/>
        <v>33471407</v>
      </c>
      <c r="P250" s="19">
        <f t="shared" si="110"/>
        <v>0</v>
      </c>
      <c r="Q250" s="19">
        <f t="shared" si="110"/>
        <v>4237521</v>
      </c>
      <c r="R250" s="19">
        <f t="shared" si="110"/>
        <v>4237521</v>
      </c>
      <c r="S250" s="19">
        <f t="shared" si="110"/>
        <v>0</v>
      </c>
      <c r="T250" s="19">
        <f t="shared" si="110"/>
        <v>3739126</v>
      </c>
      <c r="U250" s="19">
        <f t="shared" si="110"/>
        <v>3739126</v>
      </c>
      <c r="V250" s="19">
        <f t="shared" si="110"/>
        <v>498395</v>
      </c>
      <c r="W250" s="19">
        <f t="shared" si="110"/>
        <v>29233886</v>
      </c>
    </row>
    <row r="251" spans="2:23">
      <c r="B251" s="19" t="str">
        <f t="shared" si="107"/>
        <v>1 - ADMINISTRACION CENTRAL</v>
      </c>
      <c r="C251" s="19" t="str">
        <f t="shared" si="107"/>
        <v>3-ASEO</v>
      </c>
      <c r="D251" s="19" t="str">
        <f t="shared" si="107"/>
        <v>13-TRT</v>
      </c>
      <c r="E251" s="19" t="str">
        <f t="shared" si="105"/>
        <v>1.1.02.05.001.09 - Servicios para la comunidad, sociales y personales</v>
      </c>
      <c r="F251" s="19" t="str">
        <f t="shared" si="105"/>
        <v>1.2.3.2.09-VENTA DE BIENES Y SERVICIOS</v>
      </c>
      <c r="G251" s="19" t="str">
        <f t="shared" si="105"/>
        <v>5-Servicios para la comunidad, sociales y personales</v>
      </c>
      <c r="H251" s="19">
        <f t="shared" si="108"/>
        <v>568579550</v>
      </c>
      <c r="I251" s="19">
        <f t="shared" si="108"/>
        <v>568579550</v>
      </c>
      <c r="J251" s="19">
        <f t="shared" ref="J251:W251" si="111">+J59+J127</f>
        <v>0</v>
      </c>
      <c r="K251" s="19">
        <f t="shared" si="111"/>
        <v>0</v>
      </c>
      <c r="L251" s="19">
        <f t="shared" si="111"/>
        <v>0</v>
      </c>
      <c r="M251" s="19">
        <f t="shared" si="111"/>
        <v>0</v>
      </c>
      <c r="N251" s="19">
        <f t="shared" si="111"/>
        <v>0</v>
      </c>
      <c r="O251" s="19">
        <f t="shared" si="111"/>
        <v>568579550</v>
      </c>
      <c r="P251" s="19">
        <f t="shared" si="111"/>
        <v>0</v>
      </c>
      <c r="Q251" s="19">
        <f t="shared" si="111"/>
        <v>58614655</v>
      </c>
      <c r="R251" s="19">
        <f t="shared" si="111"/>
        <v>58614655</v>
      </c>
      <c r="S251" s="19">
        <f t="shared" si="111"/>
        <v>0</v>
      </c>
      <c r="T251" s="19">
        <f t="shared" si="111"/>
        <v>56615715</v>
      </c>
      <c r="U251" s="19">
        <f t="shared" si="111"/>
        <v>56615715</v>
      </c>
      <c r="V251" s="19">
        <f t="shared" si="111"/>
        <v>1998940</v>
      </c>
      <c r="W251" s="19">
        <f t="shared" si="111"/>
        <v>509964895</v>
      </c>
    </row>
    <row r="252" spans="2:23">
      <c r="B252" s="19" t="str">
        <f t="shared" si="107"/>
        <v>1 - ADMINISTRACION CENTRAL</v>
      </c>
      <c r="C252" s="19" t="str">
        <f t="shared" si="107"/>
        <v>3-ASEO</v>
      </c>
      <c r="D252" s="19" t="str">
        <f t="shared" si="107"/>
        <v>14-TDT</v>
      </c>
      <c r="E252" s="19" t="str">
        <f t="shared" si="105"/>
        <v>1.1.02.05.001.09 - Servicios para la comunidad, sociales y personales</v>
      </c>
      <c r="F252" s="19" t="str">
        <f t="shared" si="105"/>
        <v>1.2.3.2.09-VENTA DE BIENES Y SERVICIOS</v>
      </c>
      <c r="G252" s="19" t="str">
        <f t="shared" si="105"/>
        <v>5-Servicios para la comunidad, sociales y personales</v>
      </c>
      <c r="H252" s="19">
        <f t="shared" si="108"/>
        <v>392300705</v>
      </c>
      <c r="I252" s="19">
        <f t="shared" si="108"/>
        <v>392300705</v>
      </c>
      <c r="J252" s="19">
        <f t="shared" ref="J252:W252" si="112">+J60+J128</f>
        <v>0</v>
      </c>
      <c r="K252" s="19">
        <f t="shared" si="112"/>
        <v>0</v>
      </c>
      <c r="L252" s="19">
        <f t="shared" si="112"/>
        <v>0</v>
      </c>
      <c r="M252" s="19">
        <f t="shared" si="112"/>
        <v>0</v>
      </c>
      <c r="N252" s="19">
        <f t="shared" si="112"/>
        <v>0</v>
      </c>
      <c r="O252" s="19">
        <f t="shared" si="112"/>
        <v>392300705</v>
      </c>
      <c r="P252" s="19">
        <f t="shared" si="112"/>
        <v>0</v>
      </c>
      <c r="Q252" s="19">
        <f t="shared" si="112"/>
        <v>39078618</v>
      </c>
      <c r="R252" s="19">
        <f t="shared" si="112"/>
        <v>39078618</v>
      </c>
      <c r="S252" s="19">
        <f t="shared" si="112"/>
        <v>0</v>
      </c>
      <c r="T252" s="19">
        <f t="shared" si="112"/>
        <v>37923993</v>
      </c>
      <c r="U252" s="19">
        <f t="shared" si="112"/>
        <v>37923993</v>
      </c>
      <c r="V252" s="19">
        <f t="shared" si="112"/>
        <v>1154625</v>
      </c>
      <c r="W252" s="19">
        <f t="shared" si="112"/>
        <v>353222087</v>
      </c>
    </row>
    <row r="253" spans="2:23">
      <c r="B253" s="19" t="str">
        <f t="shared" si="107"/>
        <v>1 - ADMINISTRACION CENTRAL</v>
      </c>
      <c r="C253" s="19" t="str">
        <f t="shared" si="107"/>
        <v>3-ASEO</v>
      </c>
      <c r="D253" s="19" t="str">
        <f t="shared" si="107"/>
        <v>15-VBA</v>
      </c>
      <c r="E253" s="19" t="str">
        <f t="shared" si="105"/>
        <v>1.1.02.05.001.09 - Servicios para la comunidad, sociales y personales</v>
      </c>
      <c r="F253" s="19" t="str">
        <f t="shared" si="105"/>
        <v>1.2.3.2.09-VENTA DE BIENES Y SERVICIOS</v>
      </c>
      <c r="G253" s="19" t="str">
        <f t="shared" si="105"/>
        <v>5-Servicios para la comunidad, sociales y personales</v>
      </c>
      <c r="H253" s="19">
        <f t="shared" si="108"/>
        <v>59997662</v>
      </c>
      <c r="I253" s="19">
        <f t="shared" si="108"/>
        <v>59997662</v>
      </c>
      <c r="J253" s="19">
        <f t="shared" ref="J253:W253" si="113">+J61+J129</f>
        <v>0</v>
      </c>
      <c r="K253" s="19">
        <f t="shared" si="113"/>
        <v>0</v>
      </c>
      <c r="L253" s="19">
        <f t="shared" si="113"/>
        <v>0</v>
      </c>
      <c r="M253" s="19">
        <f t="shared" si="113"/>
        <v>0</v>
      </c>
      <c r="N253" s="19">
        <f t="shared" si="113"/>
        <v>0</v>
      </c>
      <c r="O253" s="19">
        <f t="shared" si="113"/>
        <v>59997662</v>
      </c>
      <c r="P253" s="19">
        <f t="shared" si="113"/>
        <v>0</v>
      </c>
      <c r="Q253" s="19">
        <f t="shared" si="113"/>
        <v>4409862</v>
      </c>
      <c r="R253" s="19">
        <f t="shared" si="113"/>
        <v>4409862</v>
      </c>
      <c r="S253" s="19">
        <f t="shared" si="113"/>
        <v>0</v>
      </c>
      <c r="T253" s="19">
        <f t="shared" si="113"/>
        <v>4377499</v>
      </c>
      <c r="U253" s="19">
        <f t="shared" si="113"/>
        <v>4377499</v>
      </c>
      <c r="V253" s="19">
        <f t="shared" si="113"/>
        <v>32363</v>
      </c>
      <c r="W253" s="19">
        <f t="shared" si="113"/>
        <v>55587800</v>
      </c>
    </row>
    <row r="254" spans="2:23">
      <c r="B254" s="19" t="str">
        <f t="shared" si="107"/>
        <v>1 - ADMINISTRACION CENTRAL</v>
      </c>
      <c r="C254" s="19" t="str">
        <f t="shared" si="107"/>
        <v>3-ASEO</v>
      </c>
      <c r="D254" s="19" t="str">
        <f t="shared" si="107"/>
        <v>16-CLUS</v>
      </c>
      <c r="E254" s="19" t="str">
        <f t="shared" si="105"/>
        <v>1.1.02.05.001.09 - Servicios para la comunidad, sociales y personales</v>
      </c>
      <c r="F254" s="19" t="str">
        <f t="shared" si="105"/>
        <v>1.2.3.2.09-VENTA DE BIENES Y SERVICIOS</v>
      </c>
      <c r="G254" s="19" t="str">
        <f t="shared" si="105"/>
        <v>5-Servicios para la comunidad, sociales y personales</v>
      </c>
      <c r="H254" s="19">
        <f t="shared" si="108"/>
        <v>159055073</v>
      </c>
      <c r="I254" s="19">
        <f t="shared" si="108"/>
        <v>159055073</v>
      </c>
      <c r="J254" s="19">
        <f t="shared" ref="J254:W254" si="114">+J62+J130</f>
        <v>0</v>
      </c>
      <c r="K254" s="19">
        <f t="shared" si="114"/>
        <v>0</v>
      </c>
      <c r="L254" s="19">
        <f t="shared" si="114"/>
        <v>0</v>
      </c>
      <c r="M254" s="19">
        <f t="shared" si="114"/>
        <v>0</v>
      </c>
      <c r="N254" s="19">
        <f t="shared" si="114"/>
        <v>0</v>
      </c>
      <c r="O254" s="19">
        <f t="shared" si="114"/>
        <v>159055073</v>
      </c>
      <c r="P254" s="19">
        <f t="shared" si="114"/>
        <v>0</v>
      </c>
      <c r="Q254" s="19">
        <f t="shared" si="114"/>
        <v>15035883</v>
      </c>
      <c r="R254" s="19">
        <f t="shared" si="114"/>
        <v>15035883</v>
      </c>
      <c r="S254" s="19">
        <f t="shared" si="114"/>
        <v>0</v>
      </c>
      <c r="T254" s="19">
        <f t="shared" si="114"/>
        <v>14925539</v>
      </c>
      <c r="U254" s="19">
        <f t="shared" si="114"/>
        <v>14925539</v>
      </c>
      <c r="V254" s="19">
        <f t="shared" si="114"/>
        <v>110344</v>
      </c>
      <c r="W254" s="19">
        <f t="shared" si="114"/>
        <v>144019190</v>
      </c>
    </row>
    <row r="255" spans="2:23">
      <c r="B255" s="19" t="str">
        <f t="shared" si="107"/>
        <v>1 - ADMINISTRACION CENTRAL</v>
      </c>
      <c r="C255" s="19" t="str">
        <f t="shared" si="107"/>
        <v>3-ASEO</v>
      </c>
      <c r="D255" s="19" t="str">
        <f t="shared" si="107"/>
        <v>17-CCS</v>
      </c>
      <c r="E255" s="19" t="str">
        <f t="shared" si="105"/>
        <v>1.1.02.05.001.09 - Servicios para la comunidad, sociales y personales</v>
      </c>
      <c r="F255" s="19" t="str">
        <f t="shared" si="105"/>
        <v>1.2.3.2.09-VENTA DE BIENES Y SERVICIOS</v>
      </c>
      <c r="G255" s="19" t="str">
        <f t="shared" si="105"/>
        <v>5-Servicios para la comunidad, sociales y personales</v>
      </c>
      <c r="H255" s="19">
        <f t="shared" si="108"/>
        <v>104367540</v>
      </c>
      <c r="I255" s="19">
        <f t="shared" si="108"/>
        <v>104367540</v>
      </c>
      <c r="J255" s="19">
        <f t="shared" ref="J255:W255" si="115">+J63+J131</f>
        <v>0</v>
      </c>
      <c r="K255" s="19">
        <f t="shared" si="115"/>
        <v>0</v>
      </c>
      <c r="L255" s="19">
        <f t="shared" si="115"/>
        <v>0</v>
      </c>
      <c r="M255" s="19">
        <f t="shared" si="115"/>
        <v>0</v>
      </c>
      <c r="N255" s="19">
        <f t="shared" si="115"/>
        <v>0</v>
      </c>
      <c r="O255" s="19">
        <f t="shared" si="115"/>
        <v>104367540</v>
      </c>
      <c r="P255" s="19">
        <f t="shared" si="115"/>
        <v>0</v>
      </c>
      <c r="Q255" s="19">
        <f t="shared" si="115"/>
        <v>10862844</v>
      </c>
      <c r="R255" s="19">
        <f t="shared" si="115"/>
        <v>10862844</v>
      </c>
      <c r="S255" s="19">
        <f t="shared" si="115"/>
        <v>0</v>
      </c>
      <c r="T255" s="19">
        <f t="shared" si="115"/>
        <v>10349207</v>
      </c>
      <c r="U255" s="19">
        <f t="shared" si="115"/>
        <v>10349207</v>
      </c>
      <c r="V255" s="19">
        <f t="shared" si="115"/>
        <v>513637</v>
      </c>
      <c r="W255" s="19">
        <f t="shared" si="115"/>
        <v>93504696</v>
      </c>
    </row>
    <row r="256" spans="2:23">
      <c r="B256" s="19" t="str">
        <f t="shared" si="107"/>
        <v>1 - ADMINISTRACION CENTRAL</v>
      </c>
      <c r="C256" s="19" t="str">
        <f t="shared" si="107"/>
        <v>3-ASEO</v>
      </c>
      <c r="D256" s="19" t="str">
        <f t="shared" si="107"/>
        <v>18-Intereses por Mora</v>
      </c>
      <c r="E256" s="19" t="str">
        <f t="shared" si="105"/>
        <v>1.1.02.03.002 - Intereses de mora</v>
      </c>
      <c r="F256" s="19" t="str">
        <f t="shared" si="105"/>
        <v>1.2.3.2.07-OTRAS MULTAS, SANCIONES E INTERESES DE MORA</v>
      </c>
      <c r="G256" s="19" t="str">
        <f t="shared" si="105"/>
        <v>3-Intereses de mora</v>
      </c>
      <c r="H256" s="19">
        <f t="shared" si="108"/>
        <v>4300000</v>
      </c>
      <c r="I256" s="19">
        <f t="shared" si="108"/>
        <v>4300000</v>
      </c>
      <c r="J256" s="19">
        <f t="shared" ref="J256:W256" si="116">+J64+J132</f>
        <v>0</v>
      </c>
      <c r="K256" s="19">
        <f t="shared" si="116"/>
        <v>0</v>
      </c>
      <c r="L256" s="19">
        <f t="shared" si="116"/>
        <v>0</v>
      </c>
      <c r="M256" s="19">
        <f t="shared" si="116"/>
        <v>0</v>
      </c>
      <c r="N256" s="19">
        <f t="shared" si="116"/>
        <v>0</v>
      </c>
      <c r="O256" s="19">
        <f t="shared" si="116"/>
        <v>4300000</v>
      </c>
      <c r="P256" s="19">
        <f t="shared" si="116"/>
        <v>0</v>
      </c>
      <c r="Q256" s="19">
        <f t="shared" si="116"/>
        <v>2456364</v>
      </c>
      <c r="R256" s="19">
        <f t="shared" si="116"/>
        <v>2456364</v>
      </c>
      <c r="S256" s="19">
        <f t="shared" si="116"/>
        <v>0</v>
      </c>
      <c r="T256" s="19">
        <f t="shared" si="116"/>
        <v>141872</v>
      </c>
      <c r="U256" s="19">
        <f t="shared" si="116"/>
        <v>141872</v>
      </c>
      <c r="V256" s="19">
        <f t="shared" si="116"/>
        <v>2314492</v>
      </c>
      <c r="W256" s="19">
        <f t="shared" si="116"/>
        <v>1843636</v>
      </c>
    </row>
    <row r="257" spans="2:23">
      <c r="B257" s="19" t="str">
        <f t="shared" si="107"/>
        <v>1 - ADMINISTRACION CENTRAL</v>
      </c>
      <c r="C257" s="19" t="str">
        <f t="shared" si="107"/>
        <v>3-ASEO</v>
      </c>
      <c r="D257" s="19" t="str">
        <f t="shared" si="107"/>
        <v>24-TBL</v>
      </c>
      <c r="E257" s="19" t="str">
        <f t="shared" si="105"/>
        <v>1.1.02.06.007.02.05.03 - Subsidios de aseo</v>
      </c>
      <c r="F257" s="19" t="str">
        <f t="shared" si="105"/>
        <v>1.2.3.3.05-SUBVENCIONES</v>
      </c>
      <c r="G257" s="19" t="str">
        <f t="shared" si="105"/>
        <v>11-Subsidios de aseo</v>
      </c>
      <c r="H257" s="19">
        <f t="shared" si="108"/>
        <v>24751554</v>
      </c>
      <c r="I257" s="19">
        <f t="shared" si="108"/>
        <v>24751554</v>
      </c>
      <c r="J257" s="19">
        <f t="shared" ref="J257:W257" si="117">+J65+J133</f>
        <v>0</v>
      </c>
      <c r="K257" s="19">
        <f t="shared" si="117"/>
        <v>0</v>
      </c>
      <c r="L257" s="19">
        <f t="shared" si="117"/>
        <v>0</v>
      </c>
      <c r="M257" s="19">
        <f t="shared" si="117"/>
        <v>0</v>
      </c>
      <c r="N257" s="19">
        <f t="shared" si="117"/>
        <v>0</v>
      </c>
      <c r="O257" s="19">
        <f t="shared" si="117"/>
        <v>24751554</v>
      </c>
      <c r="P257" s="19">
        <f t="shared" si="117"/>
        <v>0</v>
      </c>
      <c r="Q257" s="19">
        <f t="shared" si="117"/>
        <v>1400526</v>
      </c>
      <c r="R257" s="19">
        <f t="shared" si="117"/>
        <v>1400526</v>
      </c>
      <c r="S257" s="19">
        <f t="shared" si="117"/>
        <v>0</v>
      </c>
      <c r="T257" s="19">
        <f t="shared" si="117"/>
        <v>0</v>
      </c>
      <c r="U257" s="19">
        <f t="shared" si="117"/>
        <v>0</v>
      </c>
      <c r="V257" s="19">
        <f t="shared" si="117"/>
        <v>1400526</v>
      </c>
      <c r="W257" s="19">
        <f t="shared" si="117"/>
        <v>23351028</v>
      </c>
    </row>
    <row r="258" spans="2:23">
      <c r="B258" s="19" t="str">
        <f t="shared" si="107"/>
        <v>1 - ADMINISTRACION CENTRAL</v>
      </c>
      <c r="C258" s="19" t="str">
        <f t="shared" si="107"/>
        <v>3-ASEO</v>
      </c>
      <c r="D258" s="19" t="str">
        <f t="shared" si="107"/>
        <v>25-TRT</v>
      </c>
      <c r="E258" s="19" t="str">
        <f t="shared" si="105"/>
        <v>1.1.02.06.007.02.05.03 - Subsidios de aseo</v>
      </c>
      <c r="F258" s="19" t="str">
        <f t="shared" si="105"/>
        <v>1.2.3.3.05-SUBVENCIONES</v>
      </c>
      <c r="G258" s="19" t="str">
        <f t="shared" si="105"/>
        <v>11-Subsidios de aseo</v>
      </c>
      <c r="H258" s="19">
        <f t="shared" si="108"/>
        <v>224907453</v>
      </c>
      <c r="I258" s="19">
        <f t="shared" si="108"/>
        <v>224907453</v>
      </c>
      <c r="J258" s="19">
        <f t="shared" ref="J258:W258" si="118">+J66+J134</f>
        <v>0</v>
      </c>
      <c r="K258" s="19">
        <f t="shared" si="118"/>
        <v>0</v>
      </c>
      <c r="L258" s="19">
        <f t="shared" si="118"/>
        <v>0</v>
      </c>
      <c r="M258" s="19">
        <f t="shared" si="118"/>
        <v>0</v>
      </c>
      <c r="N258" s="19">
        <f t="shared" si="118"/>
        <v>0</v>
      </c>
      <c r="O258" s="19">
        <f t="shared" si="118"/>
        <v>224907453</v>
      </c>
      <c r="P258" s="19">
        <f t="shared" si="118"/>
        <v>0</v>
      </c>
      <c r="Q258" s="19">
        <f t="shared" si="118"/>
        <v>15480236</v>
      </c>
      <c r="R258" s="19">
        <f t="shared" si="118"/>
        <v>15480236</v>
      </c>
      <c r="S258" s="19">
        <f t="shared" si="118"/>
        <v>0</v>
      </c>
      <c r="T258" s="19">
        <f t="shared" si="118"/>
        <v>0</v>
      </c>
      <c r="U258" s="19">
        <f t="shared" si="118"/>
        <v>0</v>
      </c>
      <c r="V258" s="19">
        <f t="shared" si="118"/>
        <v>15480236</v>
      </c>
      <c r="W258" s="19">
        <f t="shared" si="118"/>
        <v>209427217</v>
      </c>
    </row>
    <row r="259" spans="2:23">
      <c r="B259" s="19" t="str">
        <f t="shared" si="107"/>
        <v>1 - ADMINISTRACION CENTRAL</v>
      </c>
      <c r="C259" s="19" t="str">
        <f t="shared" si="107"/>
        <v>3-ASEO</v>
      </c>
      <c r="D259" s="19" t="str">
        <f t="shared" si="107"/>
        <v>26-TDT</v>
      </c>
      <c r="E259" s="19" t="str">
        <f t="shared" si="105"/>
        <v>1.1.02.06.007.02.05.03 - Subsidios de aseo</v>
      </c>
      <c r="F259" s="19" t="str">
        <f t="shared" si="105"/>
        <v>1.2.3.3.05-SUBVENCIONES</v>
      </c>
      <c r="G259" s="19" t="str">
        <f t="shared" si="105"/>
        <v>11-Subsidios de aseo</v>
      </c>
      <c r="H259" s="19">
        <f t="shared" si="108"/>
        <v>149709696</v>
      </c>
      <c r="I259" s="19">
        <f t="shared" si="108"/>
        <v>149709696</v>
      </c>
      <c r="J259" s="19">
        <f t="shared" ref="J259:W259" si="119">+J67+J135</f>
        <v>0</v>
      </c>
      <c r="K259" s="19">
        <f t="shared" si="119"/>
        <v>0</v>
      </c>
      <c r="L259" s="19">
        <f t="shared" si="119"/>
        <v>0</v>
      </c>
      <c r="M259" s="19">
        <f t="shared" si="119"/>
        <v>0</v>
      </c>
      <c r="N259" s="19">
        <f t="shared" si="119"/>
        <v>0</v>
      </c>
      <c r="O259" s="19">
        <f t="shared" si="119"/>
        <v>149709696</v>
      </c>
      <c r="P259" s="19">
        <f t="shared" si="119"/>
        <v>0</v>
      </c>
      <c r="Q259" s="19">
        <f t="shared" si="119"/>
        <v>10179135</v>
      </c>
      <c r="R259" s="19">
        <f t="shared" si="119"/>
        <v>10179135</v>
      </c>
      <c r="S259" s="19">
        <f t="shared" si="119"/>
        <v>0</v>
      </c>
      <c r="T259" s="19">
        <f t="shared" si="119"/>
        <v>0</v>
      </c>
      <c r="U259" s="19">
        <f t="shared" si="119"/>
        <v>0</v>
      </c>
      <c r="V259" s="19">
        <f t="shared" si="119"/>
        <v>10179135</v>
      </c>
      <c r="W259" s="19">
        <f t="shared" si="119"/>
        <v>139530561</v>
      </c>
    </row>
    <row r="260" spans="2:23">
      <c r="B260" s="19" t="str">
        <f t="shared" si="107"/>
        <v>1 - ADMINISTRACION CENTRAL</v>
      </c>
      <c r="C260" s="19" t="str">
        <f t="shared" si="107"/>
        <v>3-ASEO</v>
      </c>
      <c r="D260" s="19" t="str">
        <f t="shared" si="107"/>
        <v>27-VBA</v>
      </c>
      <c r="E260" s="19" t="str">
        <f t="shared" si="105"/>
        <v>1.1.02.06.007.02.05.03 - Subsidios de aseo</v>
      </c>
      <c r="F260" s="19" t="str">
        <f t="shared" si="105"/>
        <v>1.2.3.3.05-SUBVENCIONES</v>
      </c>
      <c r="G260" s="19" t="str">
        <f t="shared" si="105"/>
        <v>11-Subsidios de aseo</v>
      </c>
      <c r="H260" s="19">
        <f t="shared" si="108"/>
        <v>24159792</v>
      </c>
      <c r="I260" s="19">
        <f t="shared" si="108"/>
        <v>24159792</v>
      </c>
      <c r="J260" s="19">
        <f t="shared" ref="J260:W260" si="120">+J68+J136</f>
        <v>0</v>
      </c>
      <c r="K260" s="19">
        <f t="shared" si="120"/>
        <v>0</v>
      </c>
      <c r="L260" s="19">
        <f t="shared" si="120"/>
        <v>0</v>
      </c>
      <c r="M260" s="19">
        <f t="shared" si="120"/>
        <v>0</v>
      </c>
      <c r="N260" s="19">
        <f t="shared" si="120"/>
        <v>0</v>
      </c>
      <c r="O260" s="19">
        <f t="shared" si="120"/>
        <v>24159792</v>
      </c>
      <c r="P260" s="19">
        <f t="shared" si="120"/>
        <v>0</v>
      </c>
      <c r="Q260" s="19">
        <f t="shared" si="120"/>
        <v>1070803</v>
      </c>
      <c r="R260" s="19">
        <f t="shared" si="120"/>
        <v>1070803</v>
      </c>
      <c r="S260" s="19">
        <f t="shared" si="120"/>
        <v>0</v>
      </c>
      <c r="T260" s="19">
        <f t="shared" si="120"/>
        <v>0</v>
      </c>
      <c r="U260" s="19">
        <f t="shared" si="120"/>
        <v>0</v>
      </c>
      <c r="V260" s="19">
        <f t="shared" si="120"/>
        <v>1070803</v>
      </c>
      <c r="W260" s="19">
        <f t="shared" si="120"/>
        <v>23088989</v>
      </c>
    </row>
    <row r="261" spans="2:23">
      <c r="B261" s="19" t="str">
        <f t="shared" si="107"/>
        <v>1 - ADMINISTRACION CENTRAL</v>
      </c>
      <c r="C261" s="19" t="str">
        <f t="shared" si="107"/>
        <v>3-ASEO</v>
      </c>
      <c r="D261" s="19" t="str">
        <f t="shared" si="107"/>
        <v>28-CLUS</v>
      </c>
      <c r="E261" s="19" t="str">
        <f t="shared" si="105"/>
        <v>1.1.02.06.007.02.05.03 - Subsidios de aseo</v>
      </c>
      <c r="F261" s="19" t="str">
        <f t="shared" si="105"/>
        <v>1.2.3.3.05-SUBVENCIONES</v>
      </c>
      <c r="G261" s="19" t="str">
        <f t="shared" si="105"/>
        <v>11-Subsidios de aseo</v>
      </c>
      <c r="H261" s="19">
        <f t="shared" si="108"/>
        <v>65786471</v>
      </c>
      <c r="I261" s="19">
        <f t="shared" si="108"/>
        <v>65786471</v>
      </c>
      <c r="J261" s="19">
        <f t="shared" ref="J261:W261" si="121">+J69+J137</f>
        <v>0</v>
      </c>
      <c r="K261" s="19">
        <f t="shared" si="121"/>
        <v>0</v>
      </c>
      <c r="L261" s="19">
        <f t="shared" si="121"/>
        <v>0</v>
      </c>
      <c r="M261" s="19">
        <f t="shared" si="121"/>
        <v>0</v>
      </c>
      <c r="N261" s="19">
        <f t="shared" si="121"/>
        <v>0</v>
      </c>
      <c r="O261" s="19">
        <f t="shared" si="121"/>
        <v>65786471</v>
      </c>
      <c r="P261" s="19">
        <f t="shared" si="121"/>
        <v>0</v>
      </c>
      <c r="Q261" s="19">
        <f t="shared" si="121"/>
        <v>3651016</v>
      </c>
      <c r="R261" s="19">
        <f t="shared" si="121"/>
        <v>3651016</v>
      </c>
      <c r="S261" s="19">
        <f t="shared" si="121"/>
        <v>0</v>
      </c>
      <c r="T261" s="19">
        <f t="shared" si="121"/>
        <v>0</v>
      </c>
      <c r="U261" s="19">
        <f t="shared" si="121"/>
        <v>0</v>
      </c>
      <c r="V261" s="19">
        <f t="shared" si="121"/>
        <v>3651016</v>
      </c>
      <c r="W261" s="19">
        <f t="shared" si="121"/>
        <v>62135455</v>
      </c>
    </row>
    <row r="262" spans="2:23">
      <c r="B262" s="19" t="str">
        <f t="shared" si="107"/>
        <v>1 - ADMINISTRACION CENTRAL</v>
      </c>
      <c r="C262" s="19" t="str">
        <f t="shared" si="107"/>
        <v>3-ASEO</v>
      </c>
      <c r="D262" s="19" t="str">
        <f t="shared" si="107"/>
        <v>29-CCS</v>
      </c>
      <c r="E262" s="19" t="str">
        <f t="shared" si="105"/>
        <v>1.1.02.06.007.02.05.03 - Subsidios de aseo</v>
      </c>
      <c r="F262" s="19" t="str">
        <f t="shared" si="105"/>
        <v>1.2.3.3.05-SUBVENCIONES</v>
      </c>
      <c r="G262" s="19" t="str">
        <f t="shared" si="105"/>
        <v>11-Subsidios de aseo</v>
      </c>
      <c r="H262" s="19">
        <f t="shared" si="108"/>
        <v>42617235</v>
      </c>
      <c r="I262" s="19">
        <f t="shared" si="108"/>
        <v>42617235</v>
      </c>
      <c r="J262" s="19">
        <f t="shared" ref="J262:W262" si="122">+J70+J138</f>
        <v>0</v>
      </c>
      <c r="K262" s="19">
        <f t="shared" si="122"/>
        <v>0</v>
      </c>
      <c r="L262" s="19">
        <f t="shared" si="122"/>
        <v>0</v>
      </c>
      <c r="M262" s="19">
        <f t="shared" si="122"/>
        <v>0</v>
      </c>
      <c r="N262" s="19">
        <f t="shared" si="122"/>
        <v>0</v>
      </c>
      <c r="O262" s="19">
        <f t="shared" si="122"/>
        <v>42617235</v>
      </c>
      <c r="P262" s="19">
        <f t="shared" si="122"/>
        <v>0</v>
      </c>
      <c r="Q262" s="19">
        <f t="shared" si="122"/>
        <v>2982748</v>
      </c>
      <c r="R262" s="19">
        <f t="shared" si="122"/>
        <v>2982748</v>
      </c>
      <c r="S262" s="19">
        <f t="shared" si="122"/>
        <v>0</v>
      </c>
      <c r="T262" s="19">
        <f t="shared" si="122"/>
        <v>0</v>
      </c>
      <c r="U262" s="19">
        <f t="shared" si="122"/>
        <v>0</v>
      </c>
      <c r="V262" s="19">
        <f t="shared" si="122"/>
        <v>2982748</v>
      </c>
      <c r="W262" s="19">
        <f t="shared" si="122"/>
        <v>39634487</v>
      </c>
    </row>
    <row r="263" spans="2:23">
      <c r="B263" s="19" t="str">
        <f t="shared" si="107"/>
        <v>1 - ADMINISTRACION CENTRAL</v>
      </c>
      <c r="C263" s="19" t="str">
        <f t="shared" si="107"/>
        <v>3-ASEO</v>
      </c>
      <c r="D263" s="19" t="str">
        <f t="shared" si="107"/>
        <v>30-Venta Material Aprovechado</v>
      </c>
      <c r="E263" s="19" t="str">
        <f t="shared" si="105"/>
        <v>1.1.02.05.002.09 - Servicios para la comunidad, sociales y personales</v>
      </c>
      <c r="F263" s="19" t="str">
        <f t="shared" si="105"/>
        <v>1.2.3.2.09-VENTA DE BIENES Y SERVICIOS</v>
      </c>
      <c r="G263" s="19" t="str">
        <f t="shared" si="105"/>
        <v>7-Servicios para la comunidad, sociales y personales</v>
      </c>
      <c r="H263" s="19">
        <f t="shared" si="108"/>
        <v>2000</v>
      </c>
      <c r="I263" s="19">
        <f t="shared" si="108"/>
        <v>2000</v>
      </c>
      <c r="J263" s="19">
        <f t="shared" ref="J263:W263" si="123">+J71+J139</f>
        <v>0</v>
      </c>
      <c r="K263" s="19">
        <f t="shared" si="123"/>
        <v>0</v>
      </c>
      <c r="L263" s="19">
        <f t="shared" si="123"/>
        <v>0</v>
      </c>
      <c r="M263" s="19">
        <f t="shared" si="123"/>
        <v>0</v>
      </c>
      <c r="N263" s="19">
        <f t="shared" si="123"/>
        <v>0</v>
      </c>
      <c r="O263" s="19">
        <f t="shared" si="123"/>
        <v>2000</v>
      </c>
      <c r="P263" s="19">
        <f t="shared" si="123"/>
        <v>0</v>
      </c>
      <c r="Q263" s="19">
        <f t="shared" si="123"/>
        <v>0</v>
      </c>
      <c r="R263" s="19">
        <f t="shared" si="123"/>
        <v>0</v>
      </c>
      <c r="S263" s="19">
        <f t="shared" si="123"/>
        <v>0</v>
      </c>
      <c r="T263" s="19">
        <f t="shared" si="123"/>
        <v>0</v>
      </c>
      <c r="U263" s="19">
        <f t="shared" si="123"/>
        <v>0</v>
      </c>
      <c r="V263" s="19">
        <f t="shared" si="123"/>
        <v>0</v>
      </c>
      <c r="W263" s="19">
        <f t="shared" si="123"/>
        <v>2000</v>
      </c>
    </row>
    <row r="264" spans="2:23">
      <c r="B264" s="19" t="str">
        <f t="shared" si="107"/>
        <v>1 - ADMINISTRACION CENTRAL</v>
      </c>
      <c r="C264" s="19" t="str">
        <f t="shared" si="107"/>
        <v>3-ASEO</v>
      </c>
      <c r="D264" s="19" t="str">
        <f t="shared" si="107"/>
        <v>31-Intereses y Rendimientos Financieros</v>
      </c>
      <c r="E264" s="19" t="str">
        <f t="shared" si="105"/>
        <v>1.2.05.02 - Depositos</v>
      </c>
      <c r="F264" s="19" t="str">
        <f t="shared" si="105"/>
        <v>1.3.2.3.05-OTROS RENDIMIENTOS FINANCIEROS</v>
      </c>
      <c r="G264" s="19" t="str">
        <f t="shared" si="105"/>
        <v>13-Depósitos</v>
      </c>
      <c r="H264" s="19">
        <f t="shared" si="108"/>
        <v>3000000</v>
      </c>
      <c r="I264" s="19">
        <f t="shared" si="108"/>
        <v>3000000</v>
      </c>
      <c r="J264" s="19">
        <f t="shared" ref="J264:W264" si="124">+J72+J140</f>
        <v>0</v>
      </c>
      <c r="K264" s="19">
        <f t="shared" si="124"/>
        <v>0</v>
      </c>
      <c r="L264" s="19">
        <f t="shared" si="124"/>
        <v>0</v>
      </c>
      <c r="M264" s="19">
        <f t="shared" si="124"/>
        <v>0</v>
      </c>
      <c r="N264" s="19">
        <f t="shared" si="124"/>
        <v>0</v>
      </c>
      <c r="O264" s="19">
        <f t="shared" si="124"/>
        <v>3000000</v>
      </c>
      <c r="P264" s="19">
        <f t="shared" si="124"/>
        <v>0</v>
      </c>
      <c r="Q264" s="19">
        <f t="shared" si="124"/>
        <v>94679.74</v>
      </c>
      <c r="R264" s="19">
        <f t="shared" si="124"/>
        <v>94679.74</v>
      </c>
      <c r="S264" s="19">
        <f t="shared" si="124"/>
        <v>0</v>
      </c>
      <c r="T264" s="19">
        <f t="shared" si="124"/>
        <v>94679.74</v>
      </c>
      <c r="U264" s="19">
        <f t="shared" si="124"/>
        <v>94679.74</v>
      </c>
      <c r="V264" s="19">
        <f t="shared" si="124"/>
        <v>0</v>
      </c>
      <c r="W264" s="19">
        <f t="shared" si="124"/>
        <v>2905320.26</v>
      </c>
    </row>
    <row r="265" spans="2:23">
      <c r="B265" s="19" t="str">
        <f t="shared" si="107"/>
        <v>1 - ADMINISTRACION CENTRAL</v>
      </c>
      <c r="C265" s="19" t="str">
        <f t="shared" si="107"/>
        <v>3-ASEO</v>
      </c>
      <c r="D265" s="19" t="str">
        <f t="shared" si="107"/>
        <v>32-Recargos y Multas</v>
      </c>
      <c r="E265" s="19" t="str">
        <f t="shared" si="105"/>
        <v>1.1.02.03.001.04 - Sanciones contractuales</v>
      </c>
      <c r="F265" s="19" t="str">
        <f t="shared" si="105"/>
        <v>1.2.3.2.07-OTRAS MULTAS, SANCIONES E INTERESES DE MORA</v>
      </c>
      <c r="G265" s="19" t="str">
        <f t="shared" si="105"/>
        <v>2-Sanciones contractuales</v>
      </c>
      <c r="H265" s="19">
        <f t="shared" si="108"/>
        <v>2000</v>
      </c>
      <c r="I265" s="19">
        <f t="shared" si="108"/>
        <v>2000</v>
      </c>
      <c r="J265" s="19">
        <f t="shared" ref="J265:W265" si="125">+J73+J141</f>
        <v>0</v>
      </c>
      <c r="K265" s="19">
        <f t="shared" si="125"/>
        <v>0</v>
      </c>
      <c r="L265" s="19">
        <f t="shared" si="125"/>
        <v>0</v>
      </c>
      <c r="M265" s="19">
        <f t="shared" si="125"/>
        <v>0</v>
      </c>
      <c r="N265" s="19">
        <f t="shared" si="125"/>
        <v>0</v>
      </c>
      <c r="O265" s="19">
        <f t="shared" si="125"/>
        <v>2000</v>
      </c>
      <c r="P265" s="19">
        <f t="shared" si="125"/>
        <v>0</v>
      </c>
      <c r="Q265" s="19">
        <f t="shared" si="125"/>
        <v>0</v>
      </c>
      <c r="R265" s="19">
        <f t="shared" si="125"/>
        <v>0</v>
      </c>
      <c r="S265" s="19">
        <f t="shared" si="125"/>
        <v>0</v>
      </c>
      <c r="T265" s="19">
        <f t="shared" si="125"/>
        <v>0</v>
      </c>
      <c r="U265" s="19">
        <f t="shared" si="125"/>
        <v>0</v>
      </c>
      <c r="V265" s="19">
        <f t="shared" si="125"/>
        <v>0</v>
      </c>
      <c r="W265" s="19">
        <f t="shared" si="125"/>
        <v>2000</v>
      </c>
    </row>
    <row r="266" spans="2:23">
      <c r="B266" s="19" t="str">
        <f t="shared" si="107"/>
        <v>1 - ADMINISTRACION CENTRAL</v>
      </c>
      <c r="C266" s="19" t="str">
        <f t="shared" si="107"/>
        <v>3-ASEO</v>
      </c>
      <c r="D266" s="19" t="str">
        <f t="shared" si="107"/>
        <v>33-Otros Ingresos y  Aprovechamientos</v>
      </c>
      <c r="E266" s="19" t="str">
        <f t="shared" si="105"/>
        <v>1.1.02.05.002.09 - Servicios para la comunidad, sociales y personales</v>
      </c>
      <c r="F266" s="19" t="str">
        <f t="shared" si="105"/>
        <v>1.2.3.2.09-VENTA DE BIENES Y SERVICIOS</v>
      </c>
      <c r="G266" s="19" t="str">
        <f t="shared" si="105"/>
        <v>7-Servicios para la comunidad, sociales y personales</v>
      </c>
      <c r="H266" s="19">
        <f t="shared" si="108"/>
        <v>2000</v>
      </c>
      <c r="I266" s="19">
        <f t="shared" si="108"/>
        <v>2000</v>
      </c>
      <c r="J266" s="19">
        <f t="shared" ref="J266:W266" si="126">+J74+J142</f>
        <v>0</v>
      </c>
      <c r="K266" s="19">
        <f t="shared" si="126"/>
        <v>0</v>
      </c>
      <c r="L266" s="19">
        <f t="shared" si="126"/>
        <v>0</v>
      </c>
      <c r="M266" s="19">
        <f t="shared" si="126"/>
        <v>0</v>
      </c>
      <c r="N266" s="19">
        <f t="shared" si="126"/>
        <v>0</v>
      </c>
      <c r="O266" s="19">
        <f t="shared" si="126"/>
        <v>2000</v>
      </c>
      <c r="P266" s="19">
        <f t="shared" si="126"/>
        <v>0</v>
      </c>
      <c r="Q266" s="19">
        <f t="shared" si="126"/>
        <v>0</v>
      </c>
      <c r="R266" s="19">
        <f t="shared" si="126"/>
        <v>0</v>
      </c>
      <c r="S266" s="19">
        <f t="shared" si="126"/>
        <v>0</v>
      </c>
      <c r="T266" s="19">
        <f t="shared" si="126"/>
        <v>0</v>
      </c>
      <c r="U266" s="19">
        <f t="shared" si="126"/>
        <v>0</v>
      </c>
      <c r="V266" s="19">
        <f t="shared" si="126"/>
        <v>0</v>
      </c>
      <c r="W266" s="19">
        <f t="shared" si="126"/>
        <v>2000</v>
      </c>
    </row>
    <row r="267" spans="2:23">
      <c r="B267" s="19" t="str">
        <f t="shared" si="107"/>
        <v>1 - ADMINISTRACION CENTRAL</v>
      </c>
      <c r="C267" s="19" t="str">
        <f t="shared" si="107"/>
        <v>3-ASEO</v>
      </c>
      <c r="D267" s="19" t="str">
        <f t="shared" si="107"/>
        <v>34-Superávit Vigencias Anteriores - Saldos Iniciales</v>
      </c>
      <c r="E267" s="19" t="str">
        <f t="shared" si="105"/>
        <v>1.2.10.02 - Superavit fiscal</v>
      </c>
      <c r="F267" s="19" t="str">
        <f t="shared" si="105"/>
        <v>1.3.3.2.09-R.B. VENTA DE BIENES Y SERVICIOS</v>
      </c>
      <c r="G267" s="19" t="str">
        <f t="shared" si="105"/>
        <v>16-Superávit fiscal</v>
      </c>
      <c r="H267" s="19">
        <f t="shared" si="108"/>
        <v>2000</v>
      </c>
      <c r="I267" s="19">
        <f t="shared" si="108"/>
        <v>2000</v>
      </c>
      <c r="J267" s="19">
        <f t="shared" ref="J267:W267" si="127">+J75+J143</f>
        <v>5455977.6200000001</v>
      </c>
      <c r="K267" s="19">
        <f t="shared" si="127"/>
        <v>0</v>
      </c>
      <c r="L267" s="19">
        <f t="shared" si="127"/>
        <v>0</v>
      </c>
      <c r="M267" s="19">
        <f t="shared" si="127"/>
        <v>0</v>
      </c>
      <c r="N267" s="19">
        <f t="shared" si="127"/>
        <v>5455977.6200000001</v>
      </c>
      <c r="O267" s="19">
        <f t="shared" si="127"/>
        <v>5457977.6200000001</v>
      </c>
      <c r="P267" s="19">
        <f t="shared" si="127"/>
        <v>0</v>
      </c>
      <c r="Q267" s="19">
        <f t="shared" si="127"/>
        <v>5455977.6200000001</v>
      </c>
      <c r="R267" s="19">
        <f t="shared" si="127"/>
        <v>5455977.6200000001</v>
      </c>
      <c r="S267" s="19">
        <f t="shared" si="127"/>
        <v>0</v>
      </c>
      <c r="T267" s="19">
        <f t="shared" si="127"/>
        <v>5455977.6200000001</v>
      </c>
      <c r="U267" s="19">
        <f t="shared" si="127"/>
        <v>5455977.6200000001</v>
      </c>
      <c r="V267" s="19">
        <f t="shared" si="127"/>
        <v>0</v>
      </c>
      <c r="W267" s="19">
        <f t="shared" si="127"/>
        <v>2000</v>
      </c>
    </row>
    <row r="268" spans="2:23">
      <c r="B268" s="19" t="str">
        <f t="shared" si="107"/>
        <v>1 - ADMINISTRACION CENTRAL</v>
      </c>
      <c r="C268" s="19" t="str">
        <f t="shared" si="107"/>
        <v>3-ASEO</v>
      </c>
      <c r="D268" s="19" t="str">
        <f t="shared" si="107"/>
        <v>35-Recuperación cartera Propia</v>
      </c>
      <c r="E268" s="19" t="str">
        <f t="shared" si="105"/>
        <v>1.2.09.03 - De personas naturales</v>
      </c>
      <c r="F268" s="19" t="str">
        <f t="shared" si="105"/>
        <v>1.3.1.1.09-RECUPERACION DE CARTERA PRESTAMOS</v>
      </c>
      <c r="G268" s="19" t="str">
        <f t="shared" si="105"/>
        <v>15-De personas naturales</v>
      </c>
      <c r="H268" s="19">
        <f t="shared" si="108"/>
        <v>16000000</v>
      </c>
      <c r="I268" s="19">
        <f t="shared" si="108"/>
        <v>16000000</v>
      </c>
      <c r="J268" s="19">
        <f t="shared" ref="J268:W268" si="128">+J76+J144</f>
        <v>0</v>
      </c>
      <c r="K268" s="19">
        <f t="shared" si="128"/>
        <v>0</v>
      </c>
      <c r="L268" s="19">
        <f t="shared" si="128"/>
        <v>0</v>
      </c>
      <c r="M268" s="19">
        <f t="shared" si="128"/>
        <v>0</v>
      </c>
      <c r="N268" s="19">
        <f t="shared" si="128"/>
        <v>0</v>
      </c>
      <c r="O268" s="19">
        <f t="shared" si="128"/>
        <v>16000000</v>
      </c>
      <c r="P268" s="19">
        <f t="shared" si="128"/>
        <v>0</v>
      </c>
      <c r="Q268" s="19">
        <f t="shared" si="128"/>
        <v>0</v>
      </c>
      <c r="R268" s="19">
        <f t="shared" si="128"/>
        <v>0</v>
      </c>
      <c r="S268" s="19">
        <f t="shared" si="128"/>
        <v>0</v>
      </c>
      <c r="T268" s="19">
        <f t="shared" si="128"/>
        <v>0</v>
      </c>
      <c r="U268" s="19">
        <f t="shared" si="128"/>
        <v>0</v>
      </c>
      <c r="V268" s="19">
        <f t="shared" si="128"/>
        <v>0</v>
      </c>
      <c r="W268" s="19">
        <f t="shared" si="128"/>
        <v>16000000</v>
      </c>
    </row>
    <row r="269" spans="2:23">
      <c r="B269" s="19" t="str">
        <f t="shared" si="107"/>
        <v>1 - ADMINISTRACION CENTRAL</v>
      </c>
      <c r="C269" s="19" t="str">
        <f t="shared" si="107"/>
        <v>3-ASEO</v>
      </c>
      <c r="D269" s="19" t="str">
        <f t="shared" si="107"/>
        <v>37-Aportes y Contribuciones</v>
      </c>
      <c r="E269" s="19" t="str">
        <f t="shared" si="105"/>
        <v>1.2.15.01.004 - De municipios</v>
      </c>
      <c r="F269" s="19" t="str">
        <f t="shared" si="105"/>
        <v>1.3.1.1.13-CAPITALIZACIONES</v>
      </c>
      <c r="G269" s="19" t="str">
        <f t="shared" si="105"/>
        <v>17-De municipios</v>
      </c>
      <c r="H269" s="19">
        <f t="shared" si="108"/>
        <v>2000</v>
      </c>
      <c r="I269" s="19">
        <f t="shared" si="108"/>
        <v>2000</v>
      </c>
      <c r="J269" s="19">
        <f t="shared" ref="J269:W269" si="129">+J77+J145</f>
        <v>0</v>
      </c>
      <c r="K269" s="19">
        <f t="shared" si="129"/>
        <v>0</v>
      </c>
      <c r="L269" s="19">
        <f t="shared" si="129"/>
        <v>0</v>
      </c>
      <c r="M269" s="19">
        <f t="shared" si="129"/>
        <v>0</v>
      </c>
      <c r="N269" s="19">
        <f t="shared" si="129"/>
        <v>0</v>
      </c>
      <c r="O269" s="19">
        <f t="shared" si="129"/>
        <v>2000</v>
      </c>
      <c r="P269" s="19">
        <f t="shared" si="129"/>
        <v>0</v>
      </c>
      <c r="Q269" s="19">
        <f t="shared" si="129"/>
        <v>0</v>
      </c>
      <c r="R269" s="19">
        <f t="shared" si="129"/>
        <v>0</v>
      </c>
      <c r="S269" s="19">
        <f t="shared" si="129"/>
        <v>0</v>
      </c>
      <c r="T269" s="19">
        <f t="shared" si="129"/>
        <v>0</v>
      </c>
      <c r="U269" s="19">
        <f t="shared" si="129"/>
        <v>0</v>
      </c>
      <c r="V269" s="19">
        <f t="shared" si="129"/>
        <v>0</v>
      </c>
      <c r="W269" s="19">
        <f t="shared" si="129"/>
        <v>2000</v>
      </c>
    </row>
    <row r="270" spans="2:23">
      <c r="B270" s="19" t="str">
        <f t="shared" si="107"/>
        <v>1 - ADMINISTRACION CENTRAL</v>
      </c>
      <c r="C270" s="19" t="str">
        <f t="shared" si="107"/>
        <v>3-ASEO</v>
      </c>
      <c r="D270" s="19" t="str">
        <f t="shared" si="107"/>
        <v>39-Arriendo comodato</v>
      </c>
      <c r="E270" s="19" t="str">
        <f t="shared" si="105"/>
        <v>1.1.02.05.002.07 - Servicios financieros y servicios conexos; servicios inmobiliarios; y servicios de arrendamiento y leasing</v>
      </c>
      <c r="F270" s="19" t="str">
        <f t="shared" si="105"/>
        <v>1.2.3.2.09-VENTA DE BIENES Y SERVICIOS</v>
      </c>
      <c r="G270" s="19" t="str">
        <f t="shared" si="105"/>
        <v>6-Servicios financieros y servicios conexos servici</v>
      </c>
      <c r="H270" s="19">
        <f t="shared" si="108"/>
        <v>2000</v>
      </c>
      <c r="I270" s="19">
        <f t="shared" si="108"/>
        <v>2000</v>
      </c>
      <c r="J270" s="19">
        <f t="shared" ref="J270:W270" si="130">+J78+J146</f>
        <v>0</v>
      </c>
      <c r="K270" s="19">
        <f t="shared" si="130"/>
        <v>0</v>
      </c>
      <c r="L270" s="19">
        <f t="shared" si="130"/>
        <v>0</v>
      </c>
      <c r="M270" s="19">
        <f t="shared" si="130"/>
        <v>0</v>
      </c>
      <c r="N270" s="19">
        <f t="shared" si="130"/>
        <v>0</v>
      </c>
      <c r="O270" s="19">
        <f t="shared" si="130"/>
        <v>2000</v>
      </c>
      <c r="P270" s="19">
        <f t="shared" si="130"/>
        <v>0</v>
      </c>
      <c r="Q270" s="19">
        <f t="shared" si="130"/>
        <v>0</v>
      </c>
      <c r="R270" s="19">
        <f t="shared" si="130"/>
        <v>0</v>
      </c>
      <c r="S270" s="19">
        <f t="shared" si="130"/>
        <v>0</v>
      </c>
      <c r="T270" s="19">
        <f t="shared" si="130"/>
        <v>0</v>
      </c>
      <c r="U270" s="19">
        <f t="shared" si="130"/>
        <v>0</v>
      </c>
      <c r="V270" s="19">
        <f t="shared" si="130"/>
        <v>0</v>
      </c>
      <c r="W270" s="19">
        <f t="shared" si="130"/>
        <v>2000</v>
      </c>
    </row>
    <row r="271" spans="2:23">
      <c r="B271" s="19" t="str">
        <f t="shared" si="107"/>
        <v>1 - ADMINISTRACION CENTRAL</v>
      </c>
      <c r="C271" s="19" t="str">
        <f t="shared" si="107"/>
        <v>3-ASEO</v>
      </c>
      <c r="D271" s="19" t="str">
        <f t="shared" si="107"/>
        <v>40-Fondo de Inversiones</v>
      </c>
      <c r="E271" s="19" t="str">
        <f t="shared" si="105"/>
        <v>1.2.01.01.003 - Otros Ingresos y  Aprovechamientos</v>
      </c>
      <c r="F271" s="19" t="str">
        <f t="shared" si="105"/>
        <v>1.3.1.1.01-DISPOSICION DE ACTIVOS</v>
      </c>
      <c r="G271" s="19" t="str">
        <f t="shared" si="105"/>
        <v>12-Reembolso de participaciones en fondos de inversió</v>
      </c>
      <c r="H271" s="19">
        <f t="shared" si="108"/>
        <v>2000</v>
      </c>
      <c r="I271" s="19">
        <f t="shared" si="108"/>
        <v>2000</v>
      </c>
      <c r="J271" s="19">
        <f t="shared" ref="J271:W271" si="131">+J79+J147</f>
        <v>0</v>
      </c>
      <c r="K271" s="19">
        <f t="shared" si="131"/>
        <v>0</v>
      </c>
      <c r="L271" s="19">
        <f t="shared" si="131"/>
        <v>0</v>
      </c>
      <c r="M271" s="19">
        <f t="shared" si="131"/>
        <v>0</v>
      </c>
      <c r="N271" s="19">
        <f t="shared" si="131"/>
        <v>0</v>
      </c>
      <c r="O271" s="19">
        <f t="shared" si="131"/>
        <v>2000</v>
      </c>
      <c r="P271" s="19">
        <f t="shared" si="131"/>
        <v>0</v>
      </c>
      <c r="Q271" s="19">
        <f t="shared" si="131"/>
        <v>0</v>
      </c>
      <c r="R271" s="19">
        <f t="shared" si="131"/>
        <v>0</v>
      </c>
      <c r="S271" s="19">
        <f t="shared" si="131"/>
        <v>0</v>
      </c>
      <c r="T271" s="19">
        <f t="shared" si="131"/>
        <v>0</v>
      </c>
      <c r="U271" s="19">
        <f t="shared" si="131"/>
        <v>0</v>
      </c>
      <c r="V271" s="19">
        <f t="shared" si="131"/>
        <v>0</v>
      </c>
      <c r="W271" s="19">
        <f t="shared" si="131"/>
        <v>2000</v>
      </c>
    </row>
    <row r="274" spans="4:23">
      <c r="D274" s="64" t="s">
        <v>126</v>
      </c>
      <c r="E274" s="65"/>
      <c r="F274" s="5"/>
      <c r="G274" s="5"/>
      <c r="H274" s="66">
        <f>+H205</f>
        <v>1633565010</v>
      </c>
      <c r="I274" s="66">
        <f t="shared" ref="I274:W274" si="132">+I205</f>
        <v>1633565010</v>
      </c>
      <c r="J274" s="66">
        <f t="shared" si="132"/>
        <v>50673.63</v>
      </c>
      <c r="K274" s="66">
        <f t="shared" si="132"/>
        <v>0</v>
      </c>
      <c r="L274" s="66">
        <f t="shared" si="132"/>
        <v>0</v>
      </c>
      <c r="M274" s="66">
        <f t="shared" si="132"/>
        <v>0</v>
      </c>
      <c r="N274" s="66">
        <f t="shared" si="132"/>
        <v>50673.63</v>
      </c>
      <c r="O274" s="66">
        <f t="shared" si="132"/>
        <v>1633615683.6300001</v>
      </c>
      <c r="P274" s="66">
        <f t="shared" si="132"/>
        <v>0</v>
      </c>
      <c r="Q274" s="66">
        <f t="shared" si="132"/>
        <v>114148038.67</v>
      </c>
      <c r="R274" s="66">
        <f t="shared" si="132"/>
        <v>114148038.67</v>
      </c>
      <c r="S274" s="66">
        <f t="shared" si="132"/>
        <v>0</v>
      </c>
      <c r="T274" s="66">
        <f t="shared" si="132"/>
        <v>63661696.670000002</v>
      </c>
      <c r="U274" s="66">
        <f t="shared" si="132"/>
        <v>63661696.670000002</v>
      </c>
      <c r="V274" s="66">
        <f t="shared" si="132"/>
        <v>50486342</v>
      </c>
      <c r="W274" s="66">
        <f t="shared" si="132"/>
        <v>1519467644.96</v>
      </c>
    </row>
    <row r="275" spans="4:23">
      <c r="D275" s="67" t="s">
        <v>127</v>
      </c>
      <c r="E275" s="65"/>
      <c r="F275" s="5"/>
      <c r="G275" s="5"/>
      <c r="H275" s="66">
        <f>+H227</f>
        <v>907606509</v>
      </c>
      <c r="I275" s="66">
        <f t="shared" ref="I275:W275" si="133">+I227</f>
        <v>907606509</v>
      </c>
      <c r="J275" s="66">
        <f t="shared" si="133"/>
        <v>317331030.81999999</v>
      </c>
      <c r="K275" s="66">
        <f t="shared" si="133"/>
        <v>0</v>
      </c>
      <c r="L275" s="66">
        <f t="shared" si="133"/>
        <v>0</v>
      </c>
      <c r="M275" s="66">
        <f t="shared" si="133"/>
        <v>0</v>
      </c>
      <c r="N275" s="66">
        <f t="shared" si="133"/>
        <v>317331030.81999999</v>
      </c>
      <c r="O275" s="66">
        <f t="shared" si="133"/>
        <v>1224937539.8199999</v>
      </c>
      <c r="P275" s="66">
        <f t="shared" si="133"/>
        <v>0</v>
      </c>
      <c r="Q275" s="66">
        <f t="shared" si="133"/>
        <v>382904521.31</v>
      </c>
      <c r="R275" s="66">
        <f t="shared" si="133"/>
        <v>382904521.31</v>
      </c>
      <c r="S275" s="66">
        <f t="shared" si="133"/>
        <v>0</v>
      </c>
      <c r="T275" s="66">
        <f t="shared" si="133"/>
        <v>372546260.31</v>
      </c>
      <c r="U275" s="66">
        <f t="shared" si="133"/>
        <v>372546260.31</v>
      </c>
      <c r="V275" s="66">
        <f t="shared" si="133"/>
        <v>10358261</v>
      </c>
      <c r="W275" s="66">
        <f t="shared" si="133"/>
        <v>842033018.50999999</v>
      </c>
    </row>
    <row r="276" spans="4:23">
      <c r="D276" s="67" t="s">
        <v>128</v>
      </c>
      <c r="E276" s="65"/>
      <c r="F276" s="50"/>
      <c r="G276" s="50"/>
      <c r="H276" s="66">
        <f>+H248</f>
        <v>1873020138</v>
      </c>
      <c r="I276" s="66">
        <f t="shared" ref="I276:W276" si="134">+I248</f>
        <v>1873020138</v>
      </c>
      <c r="J276" s="66">
        <f t="shared" si="134"/>
        <v>5455977.6200000001</v>
      </c>
      <c r="K276" s="66">
        <f t="shared" si="134"/>
        <v>0</v>
      </c>
      <c r="L276" s="66">
        <f t="shared" si="134"/>
        <v>0</v>
      </c>
      <c r="M276" s="66">
        <f t="shared" si="134"/>
        <v>0</v>
      </c>
      <c r="N276" s="66">
        <f t="shared" si="134"/>
        <v>5455977.6200000001</v>
      </c>
      <c r="O276" s="66">
        <f t="shared" si="134"/>
        <v>1878476115.6199999</v>
      </c>
      <c r="P276" s="66">
        <f t="shared" si="134"/>
        <v>0</v>
      </c>
      <c r="Q276" s="66">
        <f t="shared" si="134"/>
        <v>175010868.36000001</v>
      </c>
      <c r="R276" s="66">
        <f t="shared" si="134"/>
        <v>175010868.36000001</v>
      </c>
      <c r="S276" s="66">
        <f t="shared" si="134"/>
        <v>0</v>
      </c>
      <c r="T276" s="66">
        <f t="shared" si="134"/>
        <v>133623608.36</v>
      </c>
      <c r="U276" s="66">
        <f t="shared" si="134"/>
        <v>133623608.36</v>
      </c>
      <c r="V276" s="66">
        <f t="shared" si="134"/>
        <v>41387260</v>
      </c>
      <c r="W276" s="66">
        <f t="shared" si="134"/>
        <v>1703465247.26</v>
      </c>
    </row>
    <row r="277" spans="4:23">
      <c r="D277" s="68" t="s">
        <v>0</v>
      </c>
      <c r="E277" s="69"/>
      <c r="F277" s="60"/>
      <c r="G277" s="60"/>
      <c r="H277" s="70">
        <f>SUM(H274:H276)</f>
        <v>4414191657</v>
      </c>
      <c r="I277" s="70">
        <f t="shared" ref="I277:W277" si="135">SUM(I274:I276)</f>
        <v>4414191657</v>
      </c>
      <c r="J277" s="70">
        <f t="shared" si="135"/>
        <v>322837682.06999999</v>
      </c>
      <c r="K277" s="70">
        <f t="shared" si="135"/>
        <v>0</v>
      </c>
      <c r="L277" s="70">
        <f t="shared" si="135"/>
        <v>0</v>
      </c>
      <c r="M277" s="70">
        <f t="shared" si="135"/>
        <v>0</v>
      </c>
      <c r="N277" s="70">
        <f t="shared" si="135"/>
        <v>322837682.06999999</v>
      </c>
      <c r="O277" s="70">
        <f t="shared" si="135"/>
        <v>4737029339.0699997</v>
      </c>
      <c r="P277" s="70">
        <f t="shared" si="135"/>
        <v>0</v>
      </c>
      <c r="Q277" s="70">
        <f t="shared" si="135"/>
        <v>672063428.34000003</v>
      </c>
      <c r="R277" s="70">
        <f t="shared" si="135"/>
        <v>672063428.34000003</v>
      </c>
      <c r="S277" s="70">
        <f t="shared" si="135"/>
        <v>0</v>
      </c>
      <c r="T277" s="70">
        <f t="shared" si="135"/>
        <v>569831565.34000003</v>
      </c>
      <c r="U277" s="70">
        <f t="shared" si="135"/>
        <v>569831565.34000003</v>
      </c>
      <c r="V277" s="70">
        <f t="shared" si="135"/>
        <v>102231863</v>
      </c>
      <c r="W277" s="70">
        <f t="shared" si="135"/>
        <v>4064965910.7300005</v>
      </c>
    </row>
    <row r="278" spans="4:23">
      <c r="H278" s="58">
        <f>+H277-H203</f>
        <v>0</v>
      </c>
      <c r="I278" s="58">
        <f t="shared" ref="I278:W278" si="136">+I277-I203</f>
        <v>0</v>
      </c>
      <c r="J278" s="58">
        <f t="shared" si="136"/>
        <v>0</v>
      </c>
      <c r="K278" s="58">
        <f t="shared" si="136"/>
        <v>0</v>
      </c>
      <c r="L278" s="58">
        <f t="shared" si="136"/>
        <v>0</v>
      </c>
      <c r="M278" s="58">
        <f t="shared" si="136"/>
        <v>0</v>
      </c>
      <c r="N278" s="58">
        <f t="shared" si="136"/>
        <v>0</v>
      </c>
      <c r="O278" s="58">
        <f t="shared" si="136"/>
        <v>0</v>
      </c>
      <c r="P278" s="58">
        <f t="shared" si="136"/>
        <v>0</v>
      </c>
      <c r="Q278" s="58">
        <f t="shared" si="136"/>
        <v>0</v>
      </c>
      <c r="R278" s="58">
        <f t="shared" si="136"/>
        <v>0</v>
      </c>
      <c r="S278" s="58">
        <f t="shared" si="136"/>
        <v>0</v>
      </c>
      <c r="T278" s="58">
        <f t="shared" si="136"/>
        <v>0</v>
      </c>
      <c r="U278" s="58">
        <f t="shared" si="136"/>
        <v>0</v>
      </c>
      <c r="V278" s="58">
        <f t="shared" si="136"/>
        <v>0</v>
      </c>
      <c r="W278" s="58">
        <f t="shared" si="136"/>
        <v>0</v>
      </c>
    </row>
    <row r="281" spans="4:23">
      <c r="J281" s="58">
        <f>+J164-J274</f>
        <v>0</v>
      </c>
      <c r="K281" s="58">
        <f t="shared" ref="K281:W281" si="137">+K164-K274</f>
        <v>0</v>
      </c>
      <c r="L281" s="58">
        <f t="shared" si="137"/>
        <v>0</v>
      </c>
      <c r="M281" s="58">
        <f t="shared" si="137"/>
        <v>0</v>
      </c>
      <c r="N281" s="58">
        <f t="shared" si="137"/>
        <v>0</v>
      </c>
      <c r="O281" s="58">
        <f t="shared" si="137"/>
        <v>0</v>
      </c>
      <c r="P281" s="58">
        <f t="shared" si="137"/>
        <v>0</v>
      </c>
      <c r="Q281" s="58">
        <f t="shared" si="137"/>
        <v>0</v>
      </c>
      <c r="R281" s="58">
        <f t="shared" si="137"/>
        <v>0</v>
      </c>
      <c r="S281" s="58">
        <f t="shared" si="137"/>
        <v>0</v>
      </c>
      <c r="T281" s="58">
        <f t="shared" si="137"/>
        <v>0</v>
      </c>
      <c r="U281" s="58">
        <f t="shared" si="137"/>
        <v>0</v>
      </c>
      <c r="V281" s="58">
        <f t="shared" si="137"/>
        <v>0</v>
      </c>
      <c r="W281" s="58">
        <f t="shared" si="137"/>
        <v>0</v>
      </c>
    </row>
    <row r="282" spans="4:23">
      <c r="J282" s="58">
        <f>+J165-J275</f>
        <v>0</v>
      </c>
      <c r="K282" s="58">
        <f t="shared" ref="K282:W282" si="138">+K165-K275</f>
        <v>0</v>
      </c>
      <c r="L282" s="58">
        <f t="shared" si="138"/>
        <v>0</v>
      </c>
      <c r="M282" s="58">
        <f t="shared" si="138"/>
        <v>0</v>
      </c>
      <c r="N282" s="58">
        <f t="shared" si="138"/>
        <v>0</v>
      </c>
      <c r="O282" s="58">
        <f t="shared" si="138"/>
        <v>0</v>
      </c>
      <c r="P282" s="58">
        <f t="shared" si="138"/>
        <v>0</v>
      </c>
      <c r="Q282" s="58">
        <f t="shared" si="138"/>
        <v>0</v>
      </c>
      <c r="R282" s="58">
        <f t="shared" si="138"/>
        <v>0</v>
      </c>
      <c r="S282" s="58">
        <f t="shared" si="138"/>
        <v>0</v>
      </c>
      <c r="T282" s="58">
        <f t="shared" si="138"/>
        <v>0</v>
      </c>
      <c r="U282" s="58">
        <f t="shared" si="138"/>
        <v>0</v>
      </c>
      <c r="V282" s="58">
        <f t="shared" si="138"/>
        <v>0</v>
      </c>
      <c r="W282" s="58">
        <f t="shared" si="138"/>
        <v>0</v>
      </c>
    </row>
    <row r="283" spans="4:23">
      <c r="J283" s="58">
        <f>+J166-J276</f>
        <v>0</v>
      </c>
      <c r="K283" s="58">
        <f t="shared" ref="K283:W283" si="139">+K166-K276</f>
        <v>0</v>
      </c>
      <c r="L283" s="58">
        <f t="shared" si="139"/>
        <v>0</v>
      </c>
      <c r="M283" s="58">
        <f t="shared" si="139"/>
        <v>0</v>
      </c>
      <c r="N283" s="58">
        <f t="shared" si="139"/>
        <v>0</v>
      </c>
      <c r="O283" s="58">
        <f t="shared" si="139"/>
        <v>0</v>
      </c>
      <c r="P283" s="58">
        <f t="shared" si="139"/>
        <v>0</v>
      </c>
      <c r="Q283" s="58">
        <f t="shared" si="139"/>
        <v>0</v>
      </c>
      <c r="R283" s="58">
        <f t="shared" si="139"/>
        <v>0</v>
      </c>
      <c r="S283" s="58">
        <f t="shared" si="139"/>
        <v>0</v>
      </c>
      <c r="T283" s="58">
        <f t="shared" si="139"/>
        <v>0</v>
      </c>
      <c r="U283" s="58">
        <f t="shared" si="139"/>
        <v>0</v>
      </c>
      <c r="V283" s="58">
        <f t="shared" si="139"/>
        <v>0</v>
      </c>
      <c r="W283" s="58">
        <f t="shared" si="139"/>
        <v>0</v>
      </c>
    </row>
    <row r="284" spans="4:23">
      <c r="J284" s="58">
        <f>+J167-J277</f>
        <v>0</v>
      </c>
      <c r="K284" s="58">
        <f t="shared" ref="K284:W284" si="140">+K167-K277</f>
        <v>0</v>
      </c>
      <c r="L284" s="58">
        <f t="shared" si="140"/>
        <v>0</v>
      </c>
      <c r="M284" s="58">
        <f t="shared" si="140"/>
        <v>0</v>
      </c>
      <c r="N284" s="58">
        <f t="shared" si="140"/>
        <v>0</v>
      </c>
      <c r="O284" s="58">
        <f t="shared" si="140"/>
        <v>0</v>
      </c>
      <c r="P284" s="58">
        <f t="shared" si="140"/>
        <v>0</v>
      </c>
      <c r="Q284" s="58">
        <f t="shared" si="140"/>
        <v>0</v>
      </c>
      <c r="R284" s="58">
        <f t="shared" si="140"/>
        <v>0</v>
      </c>
      <c r="S284" s="58">
        <f t="shared" si="140"/>
        <v>0</v>
      </c>
      <c r="T284" s="58">
        <f t="shared" si="140"/>
        <v>0</v>
      </c>
      <c r="U284" s="58">
        <f t="shared" si="140"/>
        <v>0</v>
      </c>
      <c r="V284" s="58">
        <f t="shared" si="140"/>
        <v>0</v>
      </c>
      <c r="W284" s="58">
        <f t="shared" si="140"/>
        <v>0</v>
      </c>
    </row>
  </sheetData>
  <mergeCells count="9">
    <mergeCell ref="B2:W2"/>
    <mergeCell ref="B3:W3"/>
    <mergeCell ref="B4:W4"/>
    <mergeCell ref="B5:W5"/>
    <mergeCell ref="V9:W9"/>
    <mergeCell ref="P9:R9"/>
    <mergeCell ref="S9:U9"/>
    <mergeCell ref="B6:C6"/>
    <mergeCell ref="J9:M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84"/>
  <sheetViews>
    <sheetView topLeftCell="D247" workbookViewId="0">
      <selection activeCell="J181" sqref="J1:N1048576"/>
    </sheetView>
  </sheetViews>
  <sheetFormatPr baseColWidth="10" defaultColWidth="11.44140625" defaultRowHeight="12"/>
  <cols>
    <col min="1" max="1" width="11.44140625" style="5"/>
    <col min="2" max="2" width="27.6640625" style="5" customWidth="1"/>
    <col min="3" max="3" width="22.33203125" style="5" customWidth="1"/>
    <col min="4" max="4" width="29.44140625" style="5" customWidth="1"/>
    <col min="5" max="5" width="47.44140625" style="4" hidden="1" customWidth="1"/>
    <col min="6" max="6" width="32.33203125" style="4" hidden="1" customWidth="1"/>
    <col min="7" max="7" width="26.109375" style="4" hidden="1" customWidth="1"/>
    <col min="8" max="15" width="17.33203125" style="5" customWidth="1"/>
    <col min="16" max="16" width="16.109375" style="5" customWidth="1"/>
    <col min="17" max="17" width="15.44140625" style="5" customWidth="1"/>
    <col min="18" max="18" width="16.44140625" style="5" customWidth="1"/>
    <col min="19" max="19" width="16.33203125" style="5" customWidth="1"/>
    <col min="20" max="20" width="15.44140625" style="5" customWidth="1"/>
    <col min="21" max="21" width="18.44140625" style="5" customWidth="1"/>
    <col min="22" max="22" width="15.44140625" style="5" customWidth="1"/>
    <col min="23" max="23" width="17.33203125" style="5" customWidth="1"/>
    <col min="24" max="16384" width="11.44140625" style="5"/>
  </cols>
  <sheetData>
    <row r="2" spans="2:23" ht="18">
      <c r="B2" s="117" t="s">
        <v>29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2:23" ht="18">
      <c r="B3" s="116" t="s">
        <v>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2:23" ht="18">
      <c r="B4" s="116" t="s">
        <v>30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2:23" ht="18">
      <c r="B5" s="115" t="s">
        <v>31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2:23">
      <c r="B6" s="118" t="s">
        <v>2</v>
      </c>
      <c r="C6" s="118"/>
      <c r="D6" s="6"/>
      <c r="E6" s="7"/>
      <c r="F6" s="8"/>
      <c r="G6" s="8"/>
      <c r="H6" s="9"/>
      <c r="I6" s="9"/>
      <c r="J6" s="9"/>
      <c r="K6" s="9"/>
      <c r="L6" s="9"/>
      <c r="M6" s="9"/>
      <c r="N6" s="9"/>
      <c r="O6" s="9"/>
    </row>
    <row r="7" spans="2:23">
      <c r="B7" s="10" t="s">
        <v>32</v>
      </c>
      <c r="C7" s="11">
        <v>44562</v>
      </c>
      <c r="D7" s="11"/>
      <c r="E7" s="12"/>
      <c r="F7" s="8"/>
      <c r="G7" s="8"/>
      <c r="H7" s="9"/>
      <c r="I7" s="9"/>
      <c r="J7" s="9"/>
      <c r="K7" s="9"/>
      <c r="L7" s="9"/>
      <c r="M7" s="9"/>
      <c r="N7" s="9"/>
      <c r="O7" s="9"/>
    </row>
    <row r="8" spans="2:23">
      <c r="B8" s="13" t="s">
        <v>33</v>
      </c>
      <c r="C8" s="14">
        <v>44592</v>
      </c>
      <c r="D8" s="11"/>
      <c r="E8" s="12"/>
      <c r="F8" s="8"/>
      <c r="G8" s="8"/>
      <c r="H8" s="9"/>
      <c r="I8" s="9"/>
      <c r="J8" s="9"/>
      <c r="K8" s="9"/>
      <c r="L8" s="9"/>
      <c r="M8" s="9"/>
      <c r="N8" s="9"/>
      <c r="O8" s="9"/>
    </row>
    <row r="9" spans="2:23" s="54" customFormat="1" ht="18" customHeight="1">
      <c r="D9" s="55"/>
      <c r="E9" s="56"/>
      <c r="F9" s="56"/>
      <c r="G9" s="56"/>
      <c r="H9" s="57"/>
      <c r="I9" s="57"/>
      <c r="J9" s="114" t="s">
        <v>35</v>
      </c>
      <c r="K9" s="114"/>
      <c r="L9" s="114"/>
      <c r="M9" s="114"/>
      <c r="N9" s="57"/>
      <c r="O9" s="57"/>
      <c r="P9" s="119" t="s">
        <v>13</v>
      </c>
      <c r="Q9" s="119"/>
      <c r="R9" s="119"/>
      <c r="S9" s="119" t="s">
        <v>14</v>
      </c>
      <c r="T9" s="119"/>
      <c r="U9" s="119"/>
      <c r="V9" s="119" t="s">
        <v>16</v>
      </c>
      <c r="W9" s="120"/>
    </row>
    <row r="10" spans="2:23" s="18" customFormat="1" ht="30.6">
      <c r="B10" s="15" t="s">
        <v>3</v>
      </c>
      <c r="C10" s="15" t="s">
        <v>4</v>
      </c>
      <c r="D10" s="15" t="s">
        <v>5</v>
      </c>
      <c r="E10" s="16" t="s">
        <v>6</v>
      </c>
      <c r="F10" s="16" t="s">
        <v>7</v>
      </c>
      <c r="G10" s="16" t="s">
        <v>34</v>
      </c>
      <c r="H10" s="17" t="s">
        <v>8</v>
      </c>
      <c r="I10" s="17" t="s">
        <v>8</v>
      </c>
      <c r="J10" s="1" t="s">
        <v>19</v>
      </c>
      <c r="K10" s="1" t="s">
        <v>20</v>
      </c>
      <c r="L10" s="1" t="s">
        <v>21</v>
      </c>
      <c r="M10" s="3" t="s">
        <v>22</v>
      </c>
      <c r="N10" s="17" t="s">
        <v>25</v>
      </c>
      <c r="O10" s="17" t="s">
        <v>36</v>
      </c>
      <c r="P10" s="2" t="s">
        <v>15</v>
      </c>
      <c r="Q10" s="1" t="s">
        <v>123</v>
      </c>
      <c r="R10" s="1" t="s">
        <v>11</v>
      </c>
      <c r="S10" s="2" t="s">
        <v>15</v>
      </c>
      <c r="T10" s="1" t="s">
        <v>124</v>
      </c>
      <c r="U10" s="1" t="s">
        <v>12</v>
      </c>
      <c r="V10" s="1" t="s">
        <v>17</v>
      </c>
      <c r="W10" s="1" t="s">
        <v>18</v>
      </c>
    </row>
    <row r="11" spans="2:23">
      <c r="B11" s="19" t="s">
        <v>9</v>
      </c>
      <c r="C11" s="19"/>
      <c r="D11" s="19"/>
      <c r="E11" s="20"/>
      <c r="F11" s="21"/>
      <c r="G11" s="21"/>
      <c r="H11" s="22">
        <v>4414191657</v>
      </c>
      <c r="I11" s="22">
        <f>+I12+I80</f>
        <v>4414191657</v>
      </c>
      <c r="J11" s="22">
        <f>+J12+J80</f>
        <v>322837682.06999999</v>
      </c>
      <c r="K11" s="22">
        <f>+K12+K80</f>
        <v>0</v>
      </c>
      <c r="L11" s="22">
        <f>+L12+L80</f>
        <v>0</v>
      </c>
      <c r="M11" s="22">
        <f>+M12+M80</f>
        <v>0</v>
      </c>
      <c r="N11" s="22">
        <f>+J11+K11+L11+M11</f>
        <v>322837682.06999999</v>
      </c>
      <c r="O11" s="22">
        <f>+I11+N11</f>
        <v>4737029339.0699997</v>
      </c>
      <c r="P11" s="23">
        <f>+'01'!R11</f>
        <v>672063428.34000003</v>
      </c>
      <c r="Q11" s="22">
        <f>+Q12+Q80</f>
        <v>356793244</v>
      </c>
      <c r="R11" s="23">
        <f>+P11+Q11</f>
        <v>1028856672.34</v>
      </c>
      <c r="S11" s="61">
        <f>+'01'!U11</f>
        <v>569831565.34000003</v>
      </c>
      <c r="T11" s="22">
        <f>+T12+T80</f>
        <v>305039281</v>
      </c>
      <c r="U11" s="61">
        <f>+S11+T11</f>
        <v>874870846.34000003</v>
      </c>
      <c r="V11" s="22">
        <f>+R11-U11</f>
        <v>153985826</v>
      </c>
      <c r="W11" s="22">
        <f>+O11-R11</f>
        <v>3708172666.7299995</v>
      </c>
    </row>
    <row r="12" spans="2:23">
      <c r="B12" s="23" t="s">
        <v>37</v>
      </c>
      <c r="C12" s="23"/>
      <c r="D12" s="23"/>
      <c r="E12" s="24"/>
      <c r="F12" s="25"/>
      <c r="G12" s="25"/>
      <c r="H12" s="23">
        <v>3844081899</v>
      </c>
      <c r="I12" s="23">
        <f>+I13+I35+I56</f>
        <v>3844081899</v>
      </c>
      <c r="J12" s="23">
        <f>+J13+J35+J56</f>
        <v>322837682.06999999</v>
      </c>
      <c r="K12" s="23">
        <f>+K13+K35+K56</f>
        <v>0</v>
      </c>
      <c r="L12" s="23">
        <f>+L13+L35+L56</f>
        <v>0</v>
      </c>
      <c r="M12" s="23">
        <f>+M13+M35+M56</f>
        <v>0</v>
      </c>
      <c r="N12" s="23">
        <f t="shared" ref="N12:N75" si="0">+J12+K12+L12+M12</f>
        <v>322837682.06999999</v>
      </c>
      <c r="O12" s="23">
        <f t="shared" ref="O12:O75" si="1">+I12+N12</f>
        <v>4166919581.0700002</v>
      </c>
      <c r="P12" s="23">
        <f>+'01'!R12</f>
        <v>630411807.34000003</v>
      </c>
      <c r="Q12" s="23">
        <f>+Q13+Q35+Q56</f>
        <v>320422860</v>
      </c>
      <c r="R12" s="23">
        <f t="shared" ref="R12:R75" si="2">+P12+Q12</f>
        <v>950834667.34000003</v>
      </c>
      <c r="S12" s="61">
        <f>+'01'!U12</f>
        <v>554798510.34000003</v>
      </c>
      <c r="T12" s="23">
        <f>+T13+T35+T56</f>
        <v>277430402</v>
      </c>
      <c r="U12" s="61">
        <f t="shared" ref="U12:U75" si="3">+S12+T12</f>
        <v>832228912.34000003</v>
      </c>
      <c r="V12" s="23">
        <f t="shared" ref="V12:V75" si="4">+R12-U12</f>
        <v>118605755</v>
      </c>
      <c r="W12" s="23">
        <f t="shared" ref="W12:W75" si="5">+O12-R12</f>
        <v>3216084913.73</v>
      </c>
    </row>
    <row r="13" spans="2:23">
      <c r="B13" s="26" t="s">
        <v>37</v>
      </c>
      <c r="C13" s="26" t="s">
        <v>38</v>
      </c>
      <c r="D13" s="26" t="s">
        <v>5</v>
      </c>
      <c r="E13" s="27"/>
      <c r="F13" s="28"/>
      <c r="G13" s="28" t="s">
        <v>39</v>
      </c>
      <c r="H13" s="26">
        <v>1339318334</v>
      </c>
      <c r="I13" s="26">
        <f>SUM(I14:I34)</f>
        <v>1339318334</v>
      </c>
      <c r="J13" s="26">
        <f>SUM(J14:J34)</f>
        <v>50673.63</v>
      </c>
      <c r="K13" s="26">
        <f>SUM(K14:K34)</f>
        <v>0</v>
      </c>
      <c r="L13" s="26">
        <f>SUM(L14:L34)</f>
        <v>0</v>
      </c>
      <c r="M13" s="26">
        <f>SUM(M14:M34)</f>
        <v>0</v>
      </c>
      <c r="N13" s="26">
        <f t="shared" si="0"/>
        <v>50673.63</v>
      </c>
      <c r="O13" s="26">
        <f t="shared" si="1"/>
        <v>1339369007.6300001</v>
      </c>
      <c r="P13" s="23">
        <f>+'01'!R13</f>
        <v>93578141.670000002</v>
      </c>
      <c r="Q13" s="26">
        <v>96931656.659999996</v>
      </c>
      <c r="R13" s="23">
        <f t="shared" si="2"/>
        <v>190509798.32999998</v>
      </c>
      <c r="S13" s="61">
        <f>+'01'!U13</f>
        <v>56472747.670000002</v>
      </c>
      <c r="T13" s="26">
        <v>77787716.659999996</v>
      </c>
      <c r="U13" s="61">
        <f t="shared" si="3"/>
        <v>134260464.32999998</v>
      </c>
      <c r="V13" s="26">
        <f t="shared" si="4"/>
        <v>56249334</v>
      </c>
      <c r="W13" s="26">
        <f t="shared" si="5"/>
        <v>1148859209.3000002</v>
      </c>
    </row>
    <row r="14" spans="2:23">
      <c r="B14" s="19" t="s">
        <v>37</v>
      </c>
      <c r="C14" s="19" t="s">
        <v>38</v>
      </c>
      <c r="D14" s="19" t="s">
        <v>40</v>
      </c>
      <c r="E14" s="20" t="s">
        <v>41</v>
      </c>
      <c r="F14" s="21" t="s">
        <v>42</v>
      </c>
      <c r="G14" s="21" t="s">
        <v>43</v>
      </c>
      <c r="H14" s="19">
        <v>188150357</v>
      </c>
      <c r="I14" s="19">
        <v>188150357</v>
      </c>
      <c r="J14" s="19"/>
      <c r="K14" s="19"/>
      <c r="L14" s="19"/>
      <c r="M14" s="19"/>
      <c r="N14" s="19">
        <f t="shared" si="0"/>
        <v>0</v>
      </c>
      <c r="O14" s="19">
        <f t="shared" si="1"/>
        <v>188150357</v>
      </c>
      <c r="P14" s="23">
        <f>+'01'!R14</f>
        <v>17970207</v>
      </c>
      <c r="Q14" s="19">
        <v>18939595</v>
      </c>
      <c r="R14" s="23">
        <f t="shared" si="2"/>
        <v>36909802</v>
      </c>
      <c r="S14" s="61">
        <f>+'01'!U14</f>
        <v>17954823</v>
      </c>
      <c r="T14" s="19">
        <v>18029255</v>
      </c>
      <c r="U14" s="61">
        <f t="shared" si="3"/>
        <v>35984078</v>
      </c>
      <c r="V14" s="19">
        <f t="shared" si="4"/>
        <v>925724</v>
      </c>
      <c r="W14" s="19">
        <f t="shared" si="5"/>
        <v>151240555</v>
      </c>
    </row>
    <row r="15" spans="2:23">
      <c r="B15" s="19" t="s">
        <v>37</v>
      </c>
      <c r="C15" s="19" t="s">
        <v>38</v>
      </c>
      <c r="D15" s="19" t="s">
        <v>44</v>
      </c>
      <c r="E15" s="20" t="s">
        <v>41</v>
      </c>
      <c r="F15" s="21" t="s">
        <v>42</v>
      </c>
      <c r="G15" s="21" t="s">
        <v>43</v>
      </c>
      <c r="H15" s="19">
        <v>394450492</v>
      </c>
      <c r="I15" s="19">
        <v>394450492</v>
      </c>
      <c r="J15" s="19"/>
      <c r="K15" s="19"/>
      <c r="L15" s="19"/>
      <c r="M15" s="19"/>
      <c r="N15" s="19">
        <f t="shared" si="0"/>
        <v>0</v>
      </c>
      <c r="O15" s="19">
        <f t="shared" si="1"/>
        <v>394450492</v>
      </c>
      <c r="P15" s="23">
        <f>+'01'!R15</f>
        <v>28240090</v>
      </c>
      <c r="Q15" s="19">
        <v>28713146</v>
      </c>
      <c r="R15" s="23">
        <f t="shared" si="2"/>
        <v>56953236</v>
      </c>
      <c r="S15" s="61">
        <f>+'01'!U15</f>
        <v>17895452</v>
      </c>
      <c r="T15" s="19">
        <v>20933484</v>
      </c>
      <c r="U15" s="61">
        <f t="shared" si="3"/>
        <v>38828936</v>
      </c>
      <c r="V15" s="19">
        <f t="shared" si="4"/>
        <v>18124300</v>
      </c>
      <c r="W15" s="19">
        <f t="shared" si="5"/>
        <v>337497256</v>
      </c>
    </row>
    <row r="16" spans="2:23">
      <c r="B16" s="19" t="s">
        <v>37</v>
      </c>
      <c r="C16" s="19" t="s">
        <v>38</v>
      </c>
      <c r="D16" s="19" t="s">
        <v>45</v>
      </c>
      <c r="E16" s="20" t="s">
        <v>41</v>
      </c>
      <c r="F16" s="21" t="s">
        <v>42</v>
      </c>
      <c r="G16" s="21" t="s">
        <v>43</v>
      </c>
      <c r="H16" s="19">
        <v>436413310</v>
      </c>
      <c r="I16" s="19">
        <v>436413310</v>
      </c>
      <c r="J16" s="19"/>
      <c r="K16" s="19"/>
      <c r="L16" s="19"/>
      <c r="M16" s="19"/>
      <c r="N16" s="19">
        <f t="shared" si="0"/>
        <v>0</v>
      </c>
      <c r="O16" s="19">
        <f t="shared" si="1"/>
        <v>436413310</v>
      </c>
      <c r="P16" s="23">
        <f>+'01'!R16</f>
        <v>30805207</v>
      </c>
      <c r="Q16" s="19">
        <v>31321231</v>
      </c>
      <c r="R16" s="23">
        <f t="shared" si="2"/>
        <v>62126438</v>
      </c>
      <c r="S16" s="61">
        <f>+'01'!U16</f>
        <v>19520941</v>
      </c>
      <c r="T16" s="19">
        <v>22834925</v>
      </c>
      <c r="U16" s="61">
        <f t="shared" si="3"/>
        <v>42355866</v>
      </c>
      <c r="V16" s="19">
        <f t="shared" si="4"/>
        <v>19770572</v>
      </c>
      <c r="W16" s="19">
        <f t="shared" si="5"/>
        <v>374286872</v>
      </c>
    </row>
    <row r="17" spans="2:23">
      <c r="B17" s="19" t="s">
        <v>37</v>
      </c>
      <c r="C17" s="19" t="s">
        <v>38</v>
      </c>
      <c r="D17" s="19" t="s">
        <v>46</v>
      </c>
      <c r="E17" s="20" t="s">
        <v>41</v>
      </c>
      <c r="F17" s="21" t="s">
        <v>42</v>
      </c>
      <c r="G17" s="21" t="s">
        <v>43</v>
      </c>
      <c r="H17" s="19">
        <v>8392564</v>
      </c>
      <c r="I17" s="19">
        <v>8392564</v>
      </c>
      <c r="J17" s="19"/>
      <c r="K17" s="19"/>
      <c r="L17" s="19"/>
      <c r="M17" s="19"/>
      <c r="N17" s="19">
        <f t="shared" si="0"/>
        <v>0</v>
      </c>
      <c r="O17" s="19">
        <f t="shared" si="1"/>
        <v>8392564</v>
      </c>
      <c r="P17" s="23">
        <f>+'01'!R17</f>
        <v>470173</v>
      </c>
      <c r="Q17" s="19">
        <v>478048</v>
      </c>
      <c r="R17" s="23">
        <f t="shared" si="2"/>
        <v>948221</v>
      </c>
      <c r="S17" s="61">
        <f>+'01'!U17</f>
        <v>297944</v>
      </c>
      <c r="T17" s="19">
        <v>348524</v>
      </c>
      <c r="U17" s="61">
        <f t="shared" si="3"/>
        <v>646468</v>
      </c>
      <c r="V17" s="19">
        <f t="shared" si="4"/>
        <v>301753</v>
      </c>
      <c r="W17" s="19">
        <f t="shared" si="5"/>
        <v>7444343</v>
      </c>
    </row>
    <row r="18" spans="2:23">
      <c r="B18" s="19" t="s">
        <v>37</v>
      </c>
      <c r="C18" s="19" t="s">
        <v>38</v>
      </c>
      <c r="D18" s="19" t="s">
        <v>47</v>
      </c>
      <c r="E18" s="20" t="s">
        <v>41</v>
      </c>
      <c r="F18" s="21" t="s">
        <v>42</v>
      </c>
      <c r="G18" s="21" t="s">
        <v>43</v>
      </c>
      <c r="H18" s="19">
        <v>13000000</v>
      </c>
      <c r="I18" s="19">
        <v>13000000</v>
      </c>
      <c r="J18" s="19"/>
      <c r="K18" s="19"/>
      <c r="L18" s="19"/>
      <c r="M18" s="19"/>
      <c r="N18" s="19">
        <f t="shared" si="0"/>
        <v>0</v>
      </c>
      <c r="O18" s="19">
        <f t="shared" si="1"/>
        <v>13000000</v>
      </c>
      <c r="P18" s="23">
        <f>+'01'!R18</f>
        <v>258047</v>
      </c>
      <c r="Q18" s="19">
        <v>454665</v>
      </c>
      <c r="R18" s="23">
        <f t="shared" si="2"/>
        <v>712712</v>
      </c>
      <c r="S18" s="61">
        <f>+'01'!U18</f>
        <v>249052</v>
      </c>
      <c r="T18" s="19">
        <v>434956</v>
      </c>
      <c r="U18" s="61">
        <f t="shared" si="3"/>
        <v>684008</v>
      </c>
      <c r="V18" s="19">
        <f t="shared" si="4"/>
        <v>28704</v>
      </c>
      <c r="W18" s="19">
        <f t="shared" si="5"/>
        <v>12287288</v>
      </c>
    </row>
    <row r="19" spans="2:23">
      <c r="B19" s="19" t="s">
        <v>37</v>
      </c>
      <c r="C19" s="19" t="s">
        <v>38</v>
      </c>
      <c r="D19" s="19" t="s">
        <v>48</v>
      </c>
      <c r="E19" s="20" t="s">
        <v>41</v>
      </c>
      <c r="F19" s="21" t="s">
        <v>42</v>
      </c>
      <c r="G19" s="21" t="s">
        <v>43</v>
      </c>
      <c r="H19" s="19">
        <v>8000000</v>
      </c>
      <c r="I19" s="19">
        <v>8000000</v>
      </c>
      <c r="J19" s="19"/>
      <c r="K19" s="19"/>
      <c r="L19" s="19"/>
      <c r="M19" s="19"/>
      <c r="N19" s="19">
        <f t="shared" si="0"/>
        <v>0</v>
      </c>
      <c r="O19" s="19">
        <f t="shared" si="1"/>
        <v>8000000</v>
      </c>
      <c r="P19" s="23">
        <f>+'01'!R19</f>
        <v>0</v>
      </c>
      <c r="Q19" s="19">
        <v>0</v>
      </c>
      <c r="R19" s="23">
        <f t="shared" si="2"/>
        <v>0</v>
      </c>
      <c r="S19" s="61">
        <f>+'01'!U19</f>
        <v>0</v>
      </c>
      <c r="T19" s="19">
        <v>0</v>
      </c>
      <c r="U19" s="61">
        <f t="shared" si="3"/>
        <v>0</v>
      </c>
      <c r="V19" s="19">
        <f t="shared" si="4"/>
        <v>0</v>
      </c>
      <c r="W19" s="19">
        <f t="shared" si="5"/>
        <v>8000000</v>
      </c>
    </row>
    <row r="20" spans="2:23">
      <c r="B20" s="19" t="s">
        <v>37</v>
      </c>
      <c r="C20" s="19" t="s">
        <v>38</v>
      </c>
      <c r="D20" s="19" t="s">
        <v>49</v>
      </c>
      <c r="E20" s="20" t="s">
        <v>41</v>
      </c>
      <c r="F20" s="21" t="s">
        <v>42</v>
      </c>
      <c r="G20" s="21" t="s">
        <v>43</v>
      </c>
      <c r="H20" s="19">
        <v>17000000</v>
      </c>
      <c r="I20" s="19">
        <v>17000000</v>
      </c>
      <c r="J20" s="19"/>
      <c r="K20" s="19"/>
      <c r="L20" s="19"/>
      <c r="M20" s="19"/>
      <c r="N20" s="19">
        <f t="shared" si="0"/>
        <v>0</v>
      </c>
      <c r="O20" s="19">
        <f t="shared" si="1"/>
        <v>17000000</v>
      </c>
      <c r="P20" s="23">
        <f>+'01'!R20</f>
        <v>0</v>
      </c>
      <c r="Q20" s="19"/>
      <c r="R20" s="23">
        <f t="shared" si="2"/>
        <v>0</v>
      </c>
      <c r="S20" s="61">
        <f>+'01'!U20</f>
        <v>0</v>
      </c>
      <c r="T20" s="19"/>
      <c r="U20" s="61">
        <f t="shared" si="3"/>
        <v>0</v>
      </c>
      <c r="V20" s="19">
        <f t="shared" si="4"/>
        <v>0</v>
      </c>
      <c r="W20" s="19">
        <f t="shared" si="5"/>
        <v>17000000</v>
      </c>
    </row>
    <row r="21" spans="2:23">
      <c r="B21" s="19" t="s">
        <v>37</v>
      </c>
      <c r="C21" s="19" t="s">
        <v>38</v>
      </c>
      <c r="D21" s="19" t="s">
        <v>50</v>
      </c>
      <c r="E21" s="20" t="s">
        <v>51</v>
      </c>
      <c r="F21" s="21" t="s">
        <v>52</v>
      </c>
      <c r="G21" s="21" t="s">
        <v>53</v>
      </c>
      <c r="H21" s="19">
        <v>2500000</v>
      </c>
      <c r="I21" s="19">
        <v>2500000</v>
      </c>
      <c r="J21" s="19"/>
      <c r="K21" s="19"/>
      <c r="L21" s="19"/>
      <c r="M21" s="19"/>
      <c r="N21" s="19">
        <f t="shared" si="0"/>
        <v>0</v>
      </c>
      <c r="O21" s="19">
        <f t="shared" si="1"/>
        <v>2500000</v>
      </c>
      <c r="P21" s="23">
        <f>+'01'!R21</f>
        <v>1033844</v>
      </c>
      <c r="Q21" s="19">
        <v>1372593</v>
      </c>
      <c r="R21" s="23">
        <f t="shared" si="2"/>
        <v>2406437</v>
      </c>
      <c r="S21" s="61">
        <f>+'01'!U21</f>
        <v>173530</v>
      </c>
      <c r="T21" s="19">
        <v>478187</v>
      </c>
      <c r="U21" s="61">
        <f t="shared" si="3"/>
        <v>651717</v>
      </c>
      <c r="V21" s="19">
        <f t="shared" si="4"/>
        <v>1754720</v>
      </c>
      <c r="W21" s="19">
        <f t="shared" si="5"/>
        <v>93563</v>
      </c>
    </row>
    <row r="22" spans="2:23">
      <c r="B22" s="19" t="s">
        <v>37</v>
      </c>
      <c r="C22" s="19" t="s">
        <v>38</v>
      </c>
      <c r="D22" s="19" t="s">
        <v>54</v>
      </c>
      <c r="E22" s="20" t="s">
        <v>55</v>
      </c>
      <c r="F22" s="21" t="s">
        <v>56</v>
      </c>
      <c r="G22" s="21" t="s">
        <v>57</v>
      </c>
      <c r="H22" s="19">
        <v>69948950</v>
      </c>
      <c r="I22" s="19">
        <v>69948950</v>
      </c>
      <c r="J22" s="19"/>
      <c r="K22" s="19"/>
      <c r="L22" s="19"/>
      <c r="M22" s="19"/>
      <c r="N22" s="19">
        <f t="shared" si="0"/>
        <v>0</v>
      </c>
      <c r="O22" s="19">
        <f t="shared" si="1"/>
        <v>69948950</v>
      </c>
      <c r="P22" s="23">
        <f>+'01'!R22</f>
        <v>4907424</v>
      </c>
      <c r="Q22" s="19">
        <v>5173053</v>
      </c>
      <c r="R22" s="23">
        <f t="shared" si="2"/>
        <v>10080477</v>
      </c>
      <c r="S22" s="61">
        <f>+'01'!U22</f>
        <v>0</v>
      </c>
      <c r="T22" s="19">
        <v>0</v>
      </c>
      <c r="U22" s="61">
        <f t="shared" si="3"/>
        <v>0</v>
      </c>
      <c r="V22" s="19">
        <f t="shared" si="4"/>
        <v>10080477</v>
      </c>
      <c r="W22" s="19">
        <f t="shared" si="5"/>
        <v>59868473</v>
      </c>
    </row>
    <row r="23" spans="2:23">
      <c r="B23" s="19" t="s">
        <v>37</v>
      </c>
      <c r="C23" s="19" t="s">
        <v>38</v>
      </c>
      <c r="D23" s="19" t="s">
        <v>58</v>
      </c>
      <c r="E23" s="20" t="s">
        <v>55</v>
      </c>
      <c r="F23" s="21" t="s">
        <v>56</v>
      </c>
      <c r="G23" s="21" t="s">
        <v>57</v>
      </c>
      <c r="H23" s="19">
        <v>84344630</v>
      </c>
      <c r="I23" s="19">
        <v>84344630</v>
      </c>
      <c r="J23" s="19"/>
      <c r="K23" s="19"/>
      <c r="L23" s="19"/>
      <c r="M23" s="19"/>
      <c r="N23" s="19">
        <f t="shared" si="0"/>
        <v>0</v>
      </c>
      <c r="O23" s="19">
        <f t="shared" si="1"/>
        <v>84344630</v>
      </c>
      <c r="P23" s="23">
        <f>+'01'!R23</f>
        <v>4518289</v>
      </c>
      <c r="Q23" s="19">
        <v>4761269</v>
      </c>
      <c r="R23" s="23">
        <f t="shared" si="2"/>
        <v>9279558</v>
      </c>
      <c r="S23" s="61">
        <f>+'01'!U23</f>
        <v>0</v>
      </c>
      <c r="T23" s="19">
        <v>0</v>
      </c>
      <c r="U23" s="61">
        <f t="shared" si="3"/>
        <v>0</v>
      </c>
      <c r="V23" s="19">
        <f t="shared" si="4"/>
        <v>9279558</v>
      </c>
      <c r="W23" s="19">
        <f t="shared" si="5"/>
        <v>75065072</v>
      </c>
    </row>
    <row r="24" spans="2:23">
      <c r="B24" s="19" t="s">
        <v>37</v>
      </c>
      <c r="C24" s="19" t="s">
        <v>38</v>
      </c>
      <c r="D24" s="19" t="s">
        <v>59</v>
      </c>
      <c r="E24" s="20" t="s">
        <v>55</v>
      </c>
      <c r="F24" s="21" t="s">
        <v>56</v>
      </c>
      <c r="G24" s="21" t="s">
        <v>57</v>
      </c>
      <c r="H24" s="19">
        <v>93317463</v>
      </c>
      <c r="I24" s="19">
        <v>93317463</v>
      </c>
      <c r="J24" s="19"/>
      <c r="K24" s="19"/>
      <c r="L24" s="19"/>
      <c r="M24" s="19"/>
      <c r="N24" s="19">
        <f t="shared" si="0"/>
        <v>0</v>
      </c>
      <c r="O24" s="19">
        <f t="shared" si="1"/>
        <v>93317463</v>
      </c>
      <c r="P24" s="23">
        <f>+'01'!R24</f>
        <v>4928696</v>
      </c>
      <c r="Q24" s="19">
        <v>5193747</v>
      </c>
      <c r="R24" s="23">
        <f t="shared" si="2"/>
        <v>10122443</v>
      </c>
      <c r="S24" s="61">
        <f>+'01'!U24</f>
        <v>0</v>
      </c>
      <c r="T24" s="19">
        <v>0</v>
      </c>
      <c r="U24" s="61">
        <f t="shared" si="3"/>
        <v>0</v>
      </c>
      <c r="V24" s="19">
        <f t="shared" si="4"/>
        <v>10122443</v>
      </c>
      <c r="W24" s="19">
        <f t="shared" si="5"/>
        <v>83195020</v>
      </c>
    </row>
    <row r="25" spans="2:23">
      <c r="B25" s="19" t="s">
        <v>37</v>
      </c>
      <c r="C25" s="19" t="s">
        <v>38</v>
      </c>
      <c r="D25" s="19" t="s">
        <v>60</v>
      </c>
      <c r="E25" s="20" t="s">
        <v>55</v>
      </c>
      <c r="F25" s="21" t="s">
        <v>56</v>
      </c>
      <c r="G25" s="21" t="s">
        <v>57</v>
      </c>
      <c r="H25" s="19">
        <v>1794568</v>
      </c>
      <c r="I25" s="19">
        <v>1794568</v>
      </c>
      <c r="J25" s="19"/>
      <c r="K25" s="19"/>
      <c r="L25" s="19"/>
      <c r="M25" s="19"/>
      <c r="N25" s="19">
        <f t="shared" si="0"/>
        <v>0</v>
      </c>
      <c r="O25" s="19">
        <f t="shared" si="1"/>
        <v>1794568</v>
      </c>
      <c r="P25" s="23">
        <f>+'01'!R25</f>
        <v>75225</v>
      </c>
      <c r="Q25" s="19">
        <v>79271</v>
      </c>
      <c r="R25" s="23">
        <f t="shared" si="2"/>
        <v>154496</v>
      </c>
      <c r="S25" s="61">
        <f>+'01'!U25</f>
        <v>0</v>
      </c>
      <c r="T25" s="19">
        <v>0</v>
      </c>
      <c r="U25" s="61">
        <f t="shared" si="3"/>
        <v>0</v>
      </c>
      <c r="V25" s="19">
        <f t="shared" si="4"/>
        <v>154496</v>
      </c>
      <c r="W25" s="19">
        <f t="shared" si="5"/>
        <v>1640072</v>
      </c>
    </row>
    <row r="26" spans="2:23">
      <c r="B26" s="19" t="s">
        <v>37</v>
      </c>
      <c r="C26" s="19" t="s">
        <v>38</v>
      </c>
      <c r="D26" s="19" t="s">
        <v>61</v>
      </c>
      <c r="E26" s="20" t="s">
        <v>62</v>
      </c>
      <c r="F26" s="21" t="s">
        <v>63</v>
      </c>
      <c r="G26" s="21" t="s">
        <v>64</v>
      </c>
      <c r="H26" s="19">
        <v>2000000</v>
      </c>
      <c r="I26" s="19">
        <v>2000000</v>
      </c>
      <c r="J26" s="19"/>
      <c r="K26" s="19"/>
      <c r="L26" s="19"/>
      <c r="M26" s="19"/>
      <c r="N26" s="19">
        <f t="shared" si="0"/>
        <v>0</v>
      </c>
      <c r="O26" s="19">
        <f t="shared" si="1"/>
        <v>2000000</v>
      </c>
      <c r="P26" s="23">
        <f>+'01'!R26</f>
        <v>13598.04</v>
      </c>
      <c r="Q26" s="19">
        <v>5435.66</v>
      </c>
      <c r="R26" s="23">
        <f t="shared" si="2"/>
        <v>19033.7</v>
      </c>
      <c r="S26" s="61">
        <f>+'01'!U26</f>
        <v>13598.04</v>
      </c>
      <c r="T26" s="19">
        <v>5435.66</v>
      </c>
      <c r="U26" s="61">
        <f t="shared" si="3"/>
        <v>19033.7</v>
      </c>
      <c r="V26" s="19">
        <f t="shared" si="4"/>
        <v>0</v>
      </c>
      <c r="W26" s="19">
        <f t="shared" si="5"/>
        <v>1980966.3</v>
      </c>
    </row>
    <row r="27" spans="2:23">
      <c r="B27" s="19" t="s">
        <v>37</v>
      </c>
      <c r="C27" s="19" t="s">
        <v>38</v>
      </c>
      <c r="D27" s="19" t="s">
        <v>65</v>
      </c>
      <c r="E27" s="20" t="s">
        <v>66</v>
      </c>
      <c r="F27" s="21" t="s">
        <v>52</v>
      </c>
      <c r="G27" s="21" t="s">
        <v>67</v>
      </c>
      <c r="H27" s="19">
        <v>1000</v>
      </c>
      <c r="I27" s="19">
        <v>1000</v>
      </c>
      <c r="J27" s="19"/>
      <c r="K27" s="19"/>
      <c r="L27" s="19"/>
      <c r="M27" s="19"/>
      <c r="N27" s="19">
        <f t="shared" si="0"/>
        <v>0</v>
      </c>
      <c r="O27" s="19">
        <f t="shared" si="1"/>
        <v>1000</v>
      </c>
      <c r="P27" s="23">
        <f>+'01'!R27</f>
        <v>0</v>
      </c>
      <c r="Q27" s="19"/>
      <c r="R27" s="23">
        <f t="shared" si="2"/>
        <v>0</v>
      </c>
      <c r="S27" s="61">
        <f>+'01'!U27</f>
        <v>0</v>
      </c>
      <c r="T27" s="19"/>
      <c r="U27" s="61">
        <f t="shared" si="3"/>
        <v>0</v>
      </c>
      <c r="V27" s="19">
        <f t="shared" si="4"/>
        <v>0</v>
      </c>
      <c r="W27" s="19">
        <f t="shared" si="5"/>
        <v>1000</v>
      </c>
    </row>
    <row r="28" spans="2:23">
      <c r="B28" s="19" t="s">
        <v>37</v>
      </c>
      <c r="C28" s="19" t="s">
        <v>38</v>
      </c>
      <c r="D28" s="19" t="s">
        <v>68</v>
      </c>
      <c r="E28" s="20" t="s">
        <v>69</v>
      </c>
      <c r="F28" s="21" t="s">
        <v>42</v>
      </c>
      <c r="G28" s="21" t="s">
        <v>70</v>
      </c>
      <c r="H28" s="19">
        <v>12000000</v>
      </c>
      <c r="I28" s="19">
        <v>12000000</v>
      </c>
      <c r="J28" s="19"/>
      <c r="K28" s="19"/>
      <c r="L28" s="19"/>
      <c r="M28" s="19"/>
      <c r="N28" s="19">
        <f t="shared" si="0"/>
        <v>0</v>
      </c>
      <c r="O28" s="19">
        <f t="shared" si="1"/>
        <v>12000000</v>
      </c>
      <c r="P28" s="23">
        <f>+'01'!R28</f>
        <v>306668</v>
      </c>
      <c r="Q28" s="19">
        <v>439603</v>
      </c>
      <c r="R28" s="23">
        <f t="shared" si="2"/>
        <v>746271</v>
      </c>
      <c r="S28" s="61">
        <f>+'01'!U28</f>
        <v>316734</v>
      </c>
      <c r="T28" s="19">
        <v>435894</v>
      </c>
      <c r="U28" s="61">
        <f t="shared" si="3"/>
        <v>752628</v>
      </c>
      <c r="V28" s="19">
        <f t="shared" si="4"/>
        <v>-6357</v>
      </c>
      <c r="W28" s="19">
        <f t="shared" si="5"/>
        <v>11253729</v>
      </c>
    </row>
    <row r="29" spans="2:23">
      <c r="B29" s="19" t="s">
        <v>37</v>
      </c>
      <c r="C29" s="19" t="s">
        <v>38</v>
      </c>
      <c r="D29" s="19" t="s">
        <v>71</v>
      </c>
      <c r="E29" s="20" t="s">
        <v>72</v>
      </c>
      <c r="F29" s="21" t="s">
        <v>73</v>
      </c>
      <c r="G29" s="21" t="s">
        <v>74</v>
      </c>
      <c r="H29" s="19">
        <v>1000</v>
      </c>
      <c r="I29" s="19">
        <v>1000</v>
      </c>
      <c r="J29" s="19">
        <v>50673.63</v>
      </c>
      <c r="K29" s="19"/>
      <c r="L29" s="19"/>
      <c r="M29" s="19"/>
      <c r="N29" s="19">
        <f t="shared" si="0"/>
        <v>50673.63</v>
      </c>
      <c r="O29" s="19">
        <f t="shared" si="1"/>
        <v>51673.63</v>
      </c>
      <c r="P29" s="23">
        <f>+'01'!R29</f>
        <v>50673.63</v>
      </c>
      <c r="Q29" s="19">
        <v>0</v>
      </c>
      <c r="R29" s="23">
        <f t="shared" si="2"/>
        <v>50673.63</v>
      </c>
      <c r="S29" s="61">
        <f>+'01'!U29</f>
        <v>50673.63</v>
      </c>
      <c r="T29" s="19">
        <v>0</v>
      </c>
      <c r="U29" s="61">
        <f t="shared" si="3"/>
        <v>50673.63</v>
      </c>
      <c r="V29" s="19">
        <f t="shared" si="4"/>
        <v>0</v>
      </c>
      <c r="W29" s="19">
        <f t="shared" si="5"/>
        <v>1000</v>
      </c>
    </row>
    <row r="30" spans="2:23">
      <c r="B30" s="19" t="s">
        <v>37</v>
      </c>
      <c r="C30" s="19" t="s">
        <v>38</v>
      </c>
      <c r="D30" s="19" t="s">
        <v>75</v>
      </c>
      <c r="E30" s="20" t="s">
        <v>76</v>
      </c>
      <c r="F30" s="21" t="s">
        <v>77</v>
      </c>
      <c r="G30" s="21" t="s">
        <v>78</v>
      </c>
      <c r="H30" s="19">
        <v>8000000</v>
      </c>
      <c r="I30" s="19">
        <v>8000000</v>
      </c>
      <c r="J30" s="19"/>
      <c r="K30" s="19"/>
      <c r="L30" s="19"/>
      <c r="M30" s="19"/>
      <c r="N30" s="19">
        <f t="shared" si="0"/>
        <v>0</v>
      </c>
      <c r="O30" s="19">
        <f t="shared" si="1"/>
        <v>8000000</v>
      </c>
      <c r="P30" s="23">
        <f>+'01'!R30</f>
        <v>0</v>
      </c>
      <c r="Q30" s="19"/>
      <c r="R30" s="23">
        <f t="shared" si="2"/>
        <v>0</v>
      </c>
      <c r="S30" s="61">
        <f>+'01'!U30</f>
        <v>0</v>
      </c>
      <c r="T30" s="19">
        <v>14287056</v>
      </c>
      <c r="U30" s="61">
        <f t="shared" si="3"/>
        <v>14287056</v>
      </c>
      <c r="V30" s="19">
        <f t="shared" si="4"/>
        <v>-14287056</v>
      </c>
      <c r="W30" s="19">
        <f t="shared" si="5"/>
        <v>8000000</v>
      </c>
    </row>
    <row r="31" spans="2:23">
      <c r="B31" s="19" t="s">
        <v>37</v>
      </c>
      <c r="C31" s="19" t="s">
        <v>38</v>
      </c>
      <c r="D31" s="19" t="s">
        <v>79</v>
      </c>
      <c r="E31" s="20" t="s">
        <v>80</v>
      </c>
      <c r="F31" s="21" t="s">
        <v>81</v>
      </c>
      <c r="G31" s="21" t="s">
        <v>82</v>
      </c>
      <c r="H31" s="19">
        <v>1000</v>
      </c>
      <c r="I31" s="19">
        <v>1000</v>
      </c>
      <c r="J31" s="19"/>
      <c r="K31" s="19"/>
      <c r="L31" s="19"/>
      <c r="M31" s="19"/>
      <c r="N31" s="19">
        <f t="shared" si="0"/>
        <v>0</v>
      </c>
      <c r="O31" s="19">
        <f t="shared" si="1"/>
        <v>1000</v>
      </c>
      <c r="P31" s="23">
        <f>+'01'!R31</f>
        <v>0</v>
      </c>
      <c r="Q31" s="19"/>
      <c r="R31" s="23">
        <f t="shared" si="2"/>
        <v>0</v>
      </c>
      <c r="S31" s="61">
        <f>+'01'!U31</f>
        <v>0</v>
      </c>
      <c r="T31" s="19"/>
      <c r="U31" s="61">
        <f t="shared" si="3"/>
        <v>0</v>
      </c>
      <c r="V31" s="19">
        <f t="shared" si="4"/>
        <v>0</v>
      </c>
      <c r="W31" s="19">
        <f t="shared" si="5"/>
        <v>1000</v>
      </c>
    </row>
    <row r="32" spans="2:23">
      <c r="B32" s="19" t="s">
        <v>37</v>
      </c>
      <c r="C32" s="19" t="s">
        <v>38</v>
      </c>
      <c r="D32" s="19" t="s">
        <v>83</v>
      </c>
      <c r="E32" s="20" t="s">
        <v>84</v>
      </c>
      <c r="F32" s="21" t="s">
        <v>85</v>
      </c>
      <c r="G32" s="21" t="s">
        <v>86</v>
      </c>
      <c r="H32" s="19">
        <v>1000</v>
      </c>
      <c r="I32" s="19">
        <v>1000</v>
      </c>
      <c r="J32" s="19"/>
      <c r="K32" s="19"/>
      <c r="L32" s="19"/>
      <c r="M32" s="19"/>
      <c r="N32" s="19">
        <f t="shared" si="0"/>
        <v>0</v>
      </c>
      <c r="O32" s="19">
        <f t="shared" si="1"/>
        <v>1000</v>
      </c>
      <c r="P32" s="23">
        <f>+'01'!R32</f>
        <v>0</v>
      </c>
      <c r="Q32" s="19"/>
      <c r="R32" s="23">
        <f t="shared" si="2"/>
        <v>0</v>
      </c>
      <c r="S32" s="61">
        <f>+'01'!U32</f>
        <v>0</v>
      </c>
      <c r="T32" s="19"/>
      <c r="U32" s="61">
        <f t="shared" si="3"/>
        <v>0</v>
      </c>
      <c r="V32" s="19">
        <f t="shared" si="4"/>
        <v>0</v>
      </c>
      <c r="W32" s="19">
        <f t="shared" si="5"/>
        <v>1000</v>
      </c>
    </row>
    <row r="33" spans="2:23">
      <c r="B33" s="19" t="s">
        <v>37</v>
      </c>
      <c r="C33" s="19" t="s">
        <v>38</v>
      </c>
      <c r="D33" s="19" t="s">
        <v>87</v>
      </c>
      <c r="E33" s="20" t="s">
        <v>88</v>
      </c>
      <c r="F33" s="21" t="s">
        <v>89</v>
      </c>
      <c r="G33" s="21" t="s">
        <v>90</v>
      </c>
      <c r="H33" s="19">
        <v>1000</v>
      </c>
      <c r="I33" s="19">
        <v>1000</v>
      </c>
      <c r="J33" s="19"/>
      <c r="K33" s="19"/>
      <c r="L33" s="19"/>
      <c r="M33" s="19"/>
      <c r="N33" s="19">
        <f t="shared" si="0"/>
        <v>0</v>
      </c>
      <c r="O33" s="19">
        <f t="shared" si="1"/>
        <v>1000</v>
      </c>
      <c r="P33" s="23">
        <f>+'01'!R33</f>
        <v>0</v>
      </c>
      <c r="Q33" s="19"/>
      <c r="R33" s="23">
        <f t="shared" si="2"/>
        <v>0</v>
      </c>
      <c r="S33" s="61">
        <f>+'01'!U33</f>
        <v>0</v>
      </c>
      <c r="T33" s="19"/>
      <c r="U33" s="61">
        <f t="shared" si="3"/>
        <v>0</v>
      </c>
      <c r="V33" s="19">
        <f t="shared" si="4"/>
        <v>0</v>
      </c>
      <c r="W33" s="19">
        <f t="shared" si="5"/>
        <v>1000</v>
      </c>
    </row>
    <row r="34" spans="2:23">
      <c r="B34" s="19" t="s">
        <v>37</v>
      </c>
      <c r="C34" s="19" t="s">
        <v>38</v>
      </c>
      <c r="D34" s="19" t="s">
        <v>91</v>
      </c>
      <c r="E34" s="20" t="s">
        <v>92</v>
      </c>
      <c r="F34" s="21" t="s">
        <v>42</v>
      </c>
      <c r="G34" s="21" t="s">
        <v>93</v>
      </c>
      <c r="H34" s="19">
        <v>1000</v>
      </c>
      <c r="I34" s="19">
        <v>1000</v>
      </c>
      <c r="J34" s="19"/>
      <c r="K34" s="19"/>
      <c r="L34" s="19"/>
      <c r="M34" s="19"/>
      <c r="N34" s="19">
        <f t="shared" si="0"/>
        <v>0</v>
      </c>
      <c r="O34" s="19">
        <f t="shared" si="1"/>
        <v>1000</v>
      </c>
      <c r="P34" s="23">
        <f>+'01'!R34</f>
        <v>0</v>
      </c>
      <c r="Q34" s="19"/>
      <c r="R34" s="23">
        <f t="shared" si="2"/>
        <v>0</v>
      </c>
      <c r="S34" s="61">
        <f>+'01'!U34</f>
        <v>0</v>
      </c>
      <c r="T34" s="19"/>
      <c r="U34" s="61">
        <f t="shared" si="3"/>
        <v>0</v>
      </c>
      <c r="V34" s="19">
        <f t="shared" si="4"/>
        <v>0</v>
      </c>
      <c r="W34" s="19">
        <f t="shared" si="5"/>
        <v>1000</v>
      </c>
    </row>
    <row r="35" spans="2:23">
      <c r="B35" s="29" t="s">
        <v>37</v>
      </c>
      <c r="C35" s="29" t="s">
        <v>94</v>
      </c>
      <c r="D35" s="29" t="s">
        <v>5</v>
      </c>
      <c r="E35" s="30"/>
      <c r="F35" s="31"/>
      <c r="G35" s="31" t="s">
        <v>34</v>
      </c>
      <c r="H35" s="29">
        <v>765648056</v>
      </c>
      <c r="I35" s="29">
        <f>SUM(I36:I55)</f>
        <v>765648056</v>
      </c>
      <c r="J35" s="29">
        <f>SUM(J36:J55)</f>
        <v>317331030.81999999</v>
      </c>
      <c r="K35" s="29">
        <f>SUM(K36:K55)</f>
        <v>0</v>
      </c>
      <c r="L35" s="29">
        <f>SUM(L36:L55)</f>
        <v>0</v>
      </c>
      <c r="M35" s="29">
        <f>SUM(M36:M55)</f>
        <v>0</v>
      </c>
      <c r="N35" s="29">
        <f t="shared" si="0"/>
        <v>317331030.81999999</v>
      </c>
      <c r="O35" s="29">
        <f t="shared" si="1"/>
        <v>1082979086.8199999</v>
      </c>
      <c r="P35" s="23">
        <f>+'01'!R35</f>
        <v>374125166.31</v>
      </c>
      <c r="Q35" s="29">
        <v>58906174.270000003</v>
      </c>
      <c r="R35" s="23">
        <f t="shared" si="2"/>
        <v>433031340.57999998</v>
      </c>
      <c r="S35" s="61">
        <f>+'01'!U35</f>
        <v>368994343.31</v>
      </c>
      <c r="T35" s="29">
        <v>49232448.270000003</v>
      </c>
      <c r="U35" s="61">
        <f t="shared" si="3"/>
        <v>418226791.57999998</v>
      </c>
      <c r="V35" s="29">
        <f t="shared" si="4"/>
        <v>14804549</v>
      </c>
      <c r="W35" s="29">
        <f t="shared" si="5"/>
        <v>649947746.24000001</v>
      </c>
    </row>
    <row r="36" spans="2:23">
      <c r="B36" s="19" t="s">
        <v>37</v>
      </c>
      <c r="C36" s="19" t="s">
        <v>94</v>
      </c>
      <c r="D36" s="19" t="s">
        <v>40</v>
      </c>
      <c r="E36" s="20" t="s">
        <v>95</v>
      </c>
      <c r="F36" s="21" t="s">
        <v>42</v>
      </c>
      <c r="G36" s="21" t="s">
        <v>96</v>
      </c>
      <c r="H36" s="19">
        <v>97405886</v>
      </c>
      <c r="I36" s="19">
        <v>97405886</v>
      </c>
      <c r="J36" s="19"/>
      <c r="K36" s="19"/>
      <c r="L36" s="19"/>
      <c r="M36" s="19"/>
      <c r="N36" s="19">
        <f t="shared" si="0"/>
        <v>0</v>
      </c>
      <c r="O36" s="19">
        <f t="shared" si="1"/>
        <v>97405886</v>
      </c>
      <c r="P36" s="23">
        <f>+'01'!R36</f>
        <v>9421606</v>
      </c>
      <c r="Q36" s="19">
        <v>9925063</v>
      </c>
      <c r="R36" s="23">
        <f t="shared" si="2"/>
        <v>19346669</v>
      </c>
      <c r="S36" s="61">
        <f>+'01'!U36</f>
        <v>9349949</v>
      </c>
      <c r="T36" s="19">
        <v>9393085</v>
      </c>
      <c r="U36" s="61">
        <f t="shared" si="3"/>
        <v>18743034</v>
      </c>
      <c r="V36" s="19">
        <f t="shared" si="4"/>
        <v>603635</v>
      </c>
      <c r="W36" s="19">
        <f t="shared" si="5"/>
        <v>78059217</v>
      </c>
    </row>
    <row r="37" spans="2:23">
      <c r="B37" s="19" t="s">
        <v>37</v>
      </c>
      <c r="C37" s="19" t="s">
        <v>94</v>
      </c>
      <c r="D37" s="19" t="s">
        <v>44</v>
      </c>
      <c r="E37" s="20" t="s">
        <v>95</v>
      </c>
      <c r="F37" s="21" t="s">
        <v>42</v>
      </c>
      <c r="G37" s="21" t="s">
        <v>96</v>
      </c>
      <c r="H37" s="19">
        <v>312593786</v>
      </c>
      <c r="I37" s="19">
        <v>312593786</v>
      </c>
      <c r="J37" s="19"/>
      <c r="K37" s="19"/>
      <c r="L37" s="19"/>
      <c r="M37" s="19"/>
      <c r="N37" s="19">
        <f t="shared" si="0"/>
        <v>0</v>
      </c>
      <c r="O37" s="19">
        <f t="shared" si="1"/>
        <v>312593786</v>
      </c>
      <c r="P37" s="23">
        <f>+'01'!R37</f>
        <v>23065569</v>
      </c>
      <c r="Q37" s="19">
        <v>23611943</v>
      </c>
      <c r="R37" s="23">
        <f t="shared" si="2"/>
        <v>46677512</v>
      </c>
      <c r="S37" s="61">
        <f>+'01'!U37</f>
        <v>25832864</v>
      </c>
      <c r="T37" s="19">
        <v>18932851</v>
      </c>
      <c r="U37" s="61">
        <f t="shared" si="3"/>
        <v>44765715</v>
      </c>
      <c r="V37" s="19">
        <f t="shared" si="4"/>
        <v>1911797</v>
      </c>
      <c r="W37" s="19">
        <f t="shared" si="5"/>
        <v>265916274</v>
      </c>
    </row>
    <row r="38" spans="2:23">
      <c r="B38" s="19" t="s">
        <v>37</v>
      </c>
      <c r="C38" s="19" t="s">
        <v>94</v>
      </c>
      <c r="D38" s="19" t="s">
        <v>45</v>
      </c>
      <c r="E38" s="20" t="s">
        <v>95</v>
      </c>
      <c r="F38" s="21" t="s">
        <v>42</v>
      </c>
      <c r="G38" s="21" t="s">
        <v>96</v>
      </c>
      <c r="H38" s="19">
        <v>66618348</v>
      </c>
      <c r="I38" s="19">
        <v>66618348</v>
      </c>
      <c r="J38" s="19"/>
      <c r="K38" s="19"/>
      <c r="L38" s="19"/>
      <c r="M38" s="19"/>
      <c r="N38" s="19">
        <f t="shared" si="0"/>
        <v>0</v>
      </c>
      <c r="O38" s="19">
        <f t="shared" si="1"/>
        <v>66618348</v>
      </c>
      <c r="P38" s="23">
        <f>+'01'!R38</f>
        <v>4799533</v>
      </c>
      <c r="Q38" s="19">
        <v>4913222</v>
      </c>
      <c r="R38" s="23">
        <f t="shared" si="2"/>
        <v>9712755</v>
      </c>
      <c r="S38" s="61">
        <f>+'01'!U38</f>
        <v>5375357</v>
      </c>
      <c r="T38" s="19">
        <v>3939586</v>
      </c>
      <c r="U38" s="61">
        <f t="shared" si="3"/>
        <v>9314943</v>
      </c>
      <c r="V38" s="19">
        <f t="shared" si="4"/>
        <v>397812</v>
      </c>
      <c r="W38" s="19">
        <f t="shared" si="5"/>
        <v>56905593</v>
      </c>
    </row>
    <row r="39" spans="2:23">
      <c r="B39" s="19" t="s">
        <v>37</v>
      </c>
      <c r="C39" s="19" t="s">
        <v>94</v>
      </c>
      <c r="D39" s="19" t="s">
        <v>46</v>
      </c>
      <c r="E39" s="20" t="s">
        <v>95</v>
      </c>
      <c r="F39" s="21" t="s">
        <v>42</v>
      </c>
      <c r="G39" s="21" t="s">
        <v>96</v>
      </c>
      <c r="H39" s="19">
        <v>133236696</v>
      </c>
      <c r="I39" s="19">
        <v>133236696</v>
      </c>
      <c r="J39" s="19"/>
      <c r="K39" s="19"/>
      <c r="L39" s="19"/>
      <c r="M39" s="19"/>
      <c r="N39" s="19">
        <f t="shared" si="0"/>
        <v>0</v>
      </c>
      <c r="O39" s="19">
        <f t="shared" si="1"/>
        <v>133236696</v>
      </c>
      <c r="P39" s="23">
        <f>+'01'!R39</f>
        <v>9719336</v>
      </c>
      <c r="Q39" s="19">
        <v>9949566</v>
      </c>
      <c r="R39" s="23">
        <f t="shared" si="2"/>
        <v>19668902</v>
      </c>
      <c r="S39" s="61">
        <f>+'01'!U39</f>
        <v>10885415</v>
      </c>
      <c r="T39" s="19">
        <v>7977897</v>
      </c>
      <c r="U39" s="61">
        <f t="shared" si="3"/>
        <v>18863312</v>
      </c>
      <c r="V39" s="19">
        <f t="shared" si="4"/>
        <v>805590</v>
      </c>
      <c r="W39" s="19">
        <f t="shared" si="5"/>
        <v>113567794</v>
      </c>
    </row>
    <row r="40" spans="2:23">
      <c r="B40" s="19" t="s">
        <v>37</v>
      </c>
      <c r="C40" s="19" t="s">
        <v>94</v>
      </c>
      <c r="D40" s="19" t="s">
        <v>47</v>
      </c>
      <c r="E40" s="20" t="s">
        <v>95</v>
      </c>
      <c r="F40" s="21" t="s">
        <v>42</v>
      </c>
      <c r="G40" s="21" t="s">
        <v>96</v>
      </c>
      <c r="H40" s="19">
        <v>6000000</v>
      </c>
      <c r="I40" s="19">
        <v>6000000</v>
      </c>
      <c r="J40" s="19"/>
      <c r="K40" s="19"/>
      <c r="L40" s="19"/>
      <c r="M40" s="19"/>
      <c r="N40" s="19">
        <f t="shared" si="0"/>
        <v>0</v>
      </c>
      <c r="O40" s="19">
        <f t="shared" si="1"/>
        <v>6000000</v>
      </c>
      <c r="P40" s="23">
        <f>+'01'!R40</f>
        <v>213408</v>
      </c>
      <c r="Q40" s="19">
        <v>477260</v>
      </c>
      <c r="R40" s="23">
        <f t="shared" si="2"/>
        <v>690668</v>
      </c>
      <c r="S40" s="61">
        <f>+'01'!U40</f>
        <v>199471</v>
      </c>
      <c r="T40" s="19">
        <v>412764</v>
      </c>
      <c r="U40" s="61">
        <f t="shared" si="3"/>
        <v>612235</v>
      </c>
      <c r="V40" s="19">
        <f t="shared" si="4"/>
        <v>78433</v>
      </c>
      <c r="W40" s="19">
        <f t="shared" si="5"/>
        <v>5309332</v>
      </c>
    </row>
    <row r="41" spans="2:23">
      <c r="B41" s="19" t="s">
        <v>37</v>
      </c>
      <c r="C41" s="19" t="s">
        <v>94</v>
      </c>
      <c r="D41" s="19" t="s">
        <v>49</v>
      </c>
      <c r="E41" s="20" t="s">
        <v>95</v>
      </c>
      <c r="F41" s="21" t="s">
        <v>42</v>
      </c>
      <c r="G41" s="21" t="s">
        <v>96</v>
      </c>
      <c r="H41" s="19">
        <v>1000</v>
      </c>
      <c r="I41" s="19">
        <v>1000</v>
      </c>
      <c r="J41" s="19"/>
      <c r="K41" s="19"/>
      <c r="L41" s="19"/>
      <c r="M41" s="19"/>
      <c r="N41" s="19">
        <f t="shared" si="0"/>
        <v>0</v>
      </c>
      <c r="O41" s="19">
        <f t="shared" si="1"/>
        <v>1000</v>
      </c>
      <c r="P41" s="23">
        <f>+'01'!R41</f>
        <v>0</v>
      </c>
      <c r="Q41" s="19"/>
      <c r="R41" s="23">
        <f t="shared" si="2"/>
        <v>0</v>
      </c>
      <c r="S41" s="61">
        <f>+'01'!U41</f>
        <v>0</v>
      </c>
      <c r="T41" s="19"/>
      <c r="U41" s="61">
        <f t="shared" si="3"/>
        <v>0</v>
      </c>
      <c r="V41" s="19">
        <f t="shared" si="4"/>
        <v>0</v>
      </c>
      <c r="W41" s="19">
        <f t="shared" si="5"/>
        <v>1000</v>
      </c>
    </row>
    <row r="42" spans="2:23">
      <c r="B42" s="19" t="s">
        <v>37</v>
      </c>
      <c r="C42" s="19" t="s">
        <v>94</v>
      </c>
      <c r="D42" s="19" t="s">
        <v>50</v>
      </c>
      <c r="E42" s="20" t="s">
        <v>51</v>
      </c>
      <c r="F42" s="21" t="s">
        <v>52</v>
      </c>
      <c r="G42" s="21" t="s">
        <v>53</v>
      </c>
      <c r="H42" s="19">
        <v>1000000</v>
      </c>
      <c r="I42" s="19">
        <v>1000000</v>
      </c>
      <c r="J42" s="19"/>
      <c r="K42" s="19"/>
      <c r="L42" s="19"/>
      <c r="M42" s="19"/>
      <c r="N42" s="19">
        <f t="shared" si="0"/>
        <v>0</v>
      </c>
      <c r="O42" s="19">
        <f t="shared" si="1"/>
        <v>1000000</v>
      </c>
      <c r="P42" s="23">
        <f>+'01'!R42</f>
        <v>1189888</v>
      </c>
      <c r="Q42" s="19">
        <v>1268032</v>
      </c>
      <c r="R42" s="23">
        <f t="shared" si="2"/>
        <v>2457920</v>
      </c>
      <c r="S42" s="61">
        <f>+'01'!U42</f>
        <v>10133</v>
      </c>
      <c r="T42" s="19">
        <v>271077</v>
      </c>
      <c r="U42" s="61">
        <f t="shared" si="3"/>
        <v>281210</v>
      </c>
      <c r="V42" s="19">
        <f t="shared" si="4"/>
        <v>2176710</v>
      </c>
      <c r="W42" s="19">
        <f t="shared" si="5"/>
        <v>-1457920</v>
      </c>
    </row>
    <row r="43" spans="2:23">
      <c r="B43" s="19" t="s">
        <v>37</v>
      </c>
      <c r="C43" s="19" t="s">
        <v>94</v>
      </c>
      <c r="D43" s="19" t="s">
        <v>97</v>
      </c>
      <c r="E43" s="20" t="s">
        <v>98</v>
      </c>
      <c r="F43" s="21" t="s">
        <v>56</v>
      </c>
      <c r="G43" s="21" t="s">
        <v>99</v>
      </c>
      <c r="H43" s="19">
        <v>34451530</v>
      </c>
      <c r="I43" s="19">
        <v>34451530</v>
      </c>
      <c r="J43" s="19"/>
      <c r="K43" s="19"/>
      <c r="L43" s="19"/>
      <c r="M43" s="19"/>
      <c r="N43" s="19">
        <f t="shared" si="0"/>
        <v>0</v>
      </c>
      <c r="O43" s="19">
        <f t="shared" si="1"/>
        <v>34451530</v>
      </c>
      <c r="P43" s="23">
        <f>+'01'!R43</f>
        <v>2517538</v>
      </c>
      <c r="Q43" s="19">
        <v>2660783</v>
      </c>
      <c r="R43" s="23">
        <f t="shared" si="2"/>
        <v>5178321</v>
      </c>
      <c r="S43" s="61">
        <f>+'01'!U43</f>
        <v>0</v>
      </c>
      <c r="T43" s="19">
        <v>0</v>
      </c>
      <c r="U43" s="61">
        <f t="shared" si="3"/>
        <v>0</v>
      </c>
      <c r="V43" s="19">
        <f t="shared" si="4"/>
        <v>5178321</v>
      </c>
      <c r="W43" s="19">
        <f t="shared" si="5"/>
        <v>29273209</v>
      </c>
    </row>
    <row r="44" spans="2:23">
      <c r="B44" s="19" t="s">
        <v>37</v>
      </c>
      <c r="C44" s="19" t="s">
        <v>94</v>
      </c>
      <c r="D44" s="19" t="s">
        <v>58</v>
      </c>
      <c r="E44" s="20" t="s">
        <v>98</v>
      </c>
      <c r="F44" s="21" t="s">
        <v>56</v>
      </c>
      <c r="G44" s="21" t="s">
        <v>99</v>
      </c>
      <c r="H44" s="19">
        <v>63948624</v>
      </c>
      <c r="I44" s="19">
        <v>63948624</v>
      </c>
      <c r="J44" s="19"/>
      <c r="K44" s="19"/>
      <c r="L44" s="19"/>
      <c r="M44" s="19"/>
      <c r="N44" s="19">
        <f t="shared" si="0"/>
        <v>0</v>
      </c>
      <c r="O44" s="19">
        <f t="shared" si="1"/>
        <v>63948624</v>
      </c>
      <c r="P44" s="23">
        <f>+'01'!R44</f>
        <v>3594523</v>
      </c>
      <c r="Q44" s="19">
        <v>3738145</v>
      </c>
      <c r="R44" s="23">
        <f t="shared" si="2"/>
        <v>7332668</v>
      </c>
      <c r="S44" s="61">
        <f>+'01'!U44</f>
        <v>0</v>
      </c>
      <c r="T44" s="19">
        <v>0</v>
      </c>
      <c r="U44" s="61">
        <f t="shared" si="3"/>
        <v>0</v>
      </c>
      <c r="V44" s="19">
        <f t="shared" si="4"/>
        <v>7332668</v>
      </c>
      <c r="W44" s="19">
        <f t="shared" si="5"/>
        <v>56615956</v>
      </c>
    </row>
    <row r="45" spans="2:23">
      <c r="B45" s="19" t="s">
        <v>37</v>
      </c>
      <c r="C45" s="19" t="s">
        <v>94</v>
      </c>
      <c r="D45" s="19" t="s">
        <v>59</v>
      </c>
      <c r="E45" s="20" t="s">
        <v>98</v>
      </c>
      <c r="F45" s="21" t="s">
        <v>56</v>
      </c>
      <c r="G45" s="21" t="s">
        <v>99</v>
      </c>
      <c r="H45" s="19">
        <v>13628395</v>
      </c>
      <c r="I45" s="19">
        <v>13628395</v>
      </c>
      <c r="J45" s="19"/>
      <c r="K45" s="19"/>
      <c r="L45" s="19"/>
      <c r="M45" s="19"/>
      <c r="N45" s="19">
        <f t="shared" si="0"/>
        <v>0</v>
      </c>
      <c r="O45" s="19">
        <f t="shared" si="1"/>
        <v>13628395</v>
      </c>
      <c r="P45" s="23">
        <f>+'01'!R45</f>
        <v>747956</v>
      </c>
      <c r="Q45" s="19">
        <v>777841</v>
      </c>
      <c r="R45" s="23">
        <f t="shared" si="2"/>
        <v>1525797</v>
      </c>
      <c r="S45" s="61">
        <f>+'01'!U45</f>
        <v>0</v>
      </c>
      <c r="T45" s="19">
        <v>0</v>
      </c>
      <c r="U45" s="61">
        <f t="shared" si="3"/>
        <v>0</v>
      </c>
      <c r="V45" s="19">
        <f t="shared" si="4"/>
        <v>1525797</v>
      </c>
      <c r="W45" s="19">
        <f t="shared" si="5"/>
        <v>12102598</v>
      </c>
    </row>
    <row r="46" spans="2:23">
      <c r="B46" s="19" t="s">
        <v>37</v>
      </c>
      <c r="C46" s="19" t="s">
        <v>94</v>
      </c>
      <c r="D46" s="19" t="s">
        <v>60</v>
      </c>
      <c r="E46" s="20" t="s">
        <v>98</v>
      </c>
      <c r="F46" s="21" t="s">
        <v>56</v>
      </c>
      <c r="G46" s="21" t="s">
        <v>99</v>
      </c>
      <c r="H46" s="19">
        <v>27256791</v>
      </c>
      <c r="I46" s="19">
        <v>27256791</v>
      </c>
      <c r="J46" s="19"/>
      <c r="K46" s="19"/>
      <c r="L46" s="19"/>
      <c r="M46" s="19"/>
      <c r="N46" s="19">
        <f t="shared" si="0"/>
        <v>0</v>
      </c>
      <c r="O46" s="19">
        <f t="shared" si="1"/>
        <v>27256791</v>
      </c>
      <c r="P46" s="23">
        <f>+'01'!R46</f>
        <v>1514655</v>
      </c>
      <c r="Q46" s="19">
        <v>1575174</v>
      </c>
      <c r="R46" s="23">
        <f t="shared" si="2"/>
        <v>3089829</v>
      </c>
      <c r="S46" s="61">
        <f>+'01'!U46</f>
        <v>0</v>
      </c>
      <c r="T46" s="19">
        <v>0</v>
      </c>
      <c r="U46" s="61">
        <f t="shared" si="3"/>
        <v>0</v>
      </c>
      <c r="V46" s="19">
        <f t="shared" si="4"/>
        <v>3089829</v>
      </c>
      <c r="W46" s="19">
        <f t="shared" si="5"/>
        <v>24166962</v>
      </c>
    </row>
    <row r="47" spans="2:23">
      <c r="B47" s="19" t="s">
        <v>37</v>
      </c>
      <c r="C47" s="19" t="s">
        <v>94</v>
      </c>
      <c r="D47" s="19" t="s">
        <v>61</v>
      </c>
      <c r="E47" s="20" t="s">
        <v>62</v>
      </c>
      <c r="F47" s="21" t="s">
        <v>63</v>
      </c>
      <c r="G47" s="21" t="s">
        <v>64</v>
      </c>
      <c r="H47" s="19">
        <v>6000000</v>
      </c>
      <c r="I47" s="19">
        <v>6000000</v>
      </c>
      <c r="J47" s="19"/>
      <c r="K47" s="19"/>
      <c r="L47" s="19"/>
      <c r="M47" s="19"/>
      <c r="N47" s="19">
        <f t="shared" si="0"/>
        <v>0</v>
      </c>
      <c r="O47" s="19">
        <f t="shared" si="1"/>
        <v>6000000</v>
      </c>
      <c r="P47" s="23">
        <f>+'01'!R47</f>
        <v>10123.49</v>
      </c>
      <c r="Q47" s="19">
        <v>9145.27</v>
      </c>
      <c r="R47" s="23">
        <f t="shared" si="2"/>
        <v>19268.760000000002</v>
      </c>
      <c r="S47" s="61">
        <f>+'01'!U47</f>
        <v>10123.49</v>
      </c>
      <c r="T47" s="19">
        <v>9145.27</v>
      </c>
      <c r="U47" s="61">
        <f t="shared" si="3"/>
        <v>19268.760000000002</v>
      </c>
      <c r="V47" s="19">
        <f t="shared" si="4"/>
        <v>0</v>
      </c>
      <c r="W47" s="19">
        <f t="shared" si="5"/>
        <v>5980731.2400000002</v>
      </c>
    </row>
    <row r="48" spans="2:23">
      <c r="B48" s="19" t="s">
        <v>37</v>
      </c>
      <c r="C48" s="19" t="s">
        <v>94</v>
      </c>
      <c r="D48" s="19" t="s">
        <v>65</v>
      </c>
      <c r="E48" s="20" t="s">
        <v>66</v>
      </c>
      <c r="F48" s="21" t="s">
        <v>52</v>
      </c>
      <c r="G48" s="21" t="s">
        <v>67</v>
      </c>
      <c r="H48" s="19">
        <v>1000</v>
      </c>
      <c r="I48" s="19">
        <v>1000</v>
      </c>
      <c r="J48" s="19"/>
      <c r="K48" s="19"/>
      <c r="L48" s="19"/>
      <c r="M48" s="19"/>
      <c r="N48" s="19">
        <f t="shared" si="0"/>
        <v>0</v>
      </c>
      <c r="O48" s="19">
        <f t="shared" si="1"/>
        <v>1000</v>
      </c>
      <c r="P48" s="23">
        <f>+'01'!R48</f>
        <v>0</v>
      </c>
      <c r="Q48" s="19"/>
      <c r="R48" s="23">
        <f t="shared" si="2"/>
        <v>0</v>
      </c>
      <c r="S48" s="61">
        <f>+'01'!U48</f>
        <v>0</v>
      </c>
      <c r="T48" s="19"/>
      <c r="U48" s="61">
        <f t="shared" si="3"/>
        <v>0</v>
      </c>
      <c r="V48" s="19">
        <f t="shared" si="4"/>
        <v>0</v>
      </c>
      <c r="W48" s="19">
        <f t="shared" si="5"/>
        <v>1000</v>
      </c>
    </row>
    <row r="49" spans="2:23">
      <c r="B49" s="19" t="s">
        <v>37</v>
      </c>
      <c r="C49" s="19" t="s">
        <v>94</v>
      </c>
      <c r="D49" s="19" t="s">
        <v>68</v>
      </c>
      <c r="E49" s="20" t="s">
        <v>69</v>
      </c>
      <c r="F49" s="21" t="s">
        <v>42</v>
      </c>
      <c r="G49" s="21" t="s">
        <v>70</v>
      </c>
      <c r="H49" s="19">
        <v>1000</v>
      </c>
      <c r="I49" s="19">
        <v>1000</v>
      </c>
      <c r="J49" s="19"/>
      <c r="K49" s="19"/>
      <c r="L49" s="19"/>
      <c r="M49" s="19"/>
      <c r="N49" s="19">
        <f t="shared" si="0"/>
        <v>0</v>
      </c>
      <c r="O49" s="19">
        <f t="shared" si="1"/>
        <v>1000</v>
      </c>
      <c r="P49" s="23">
        <f>+'01'!R49</f>
        <v>0</v>
      </c>
      <c r="Q49" s="19"/>
      <c r="R49" s="23">
        <f t="shared" si="2"/>
        <v>0</v>
      </c>
      <c r="S49" s="61">
        <f>+'01'!U49</f>
        <v>0</v>
      </c>
      <c r="T49" s="19"/>
      <c r="U49" s="61">
        <f t="shared" si="3"/>
        <v>0</v>
      </c>
      <c r="V49" s="19">
        <f t="shared" si="4"/>
        <v>0</v>
      </c>
      <c r="W49" s="19">
        <f t="shared" si="5"/>
        <v>1000</v>
      </c>
    </row>
    <row r="50" spans="2:23">
      <c r="B50" s="19" t="s">
        <v>37</v>
      </c>
      <c r="C50" s="19" t="s">
        <v>94</v>
      </c>
      <c r="D50" s="19" t="s">
        <v>71</v>
      </c>
      <c r="E50" s="20" t="s">
        <v>72</v>
      </c>
      <c r="F50" s="21" t="s">
        <v>73</v>
      </c>
      <c r="G50" s="21" t="s">
        <v>74</v>
      </c>
      <c r="H50" s="19">
        <v>1000</v>
      </c>
      <c r="I50" s="19">
        <v>1000</v>
      </c>
      <c r="J50" s="19">
        <v>317331030.81999999</v>
      </c>
      <c r="K50" s="19"/>
      <c r="L50" s="19"/>
      <c r="M50" s="19"/>
      <c r="N50" s="19">
        <f t="shared" si="0"/>
        <v>317331030.81999999</v>
      </c>
      <c r="O50" s="19">
        <f t="shared" si="1"/>
        <v>317332030.81999999</v>
      </c>
      <c r="P50" s="23">
        <f>+'01'!R50</f>
        <v>317331030.81999999</v>
      </c>
      <c r="Q50" s="19">
        <v>0</v>
      </c>
      <c r="R50" s="23">
        <f t="shared" si="2"/>
        <v>317331030.81999999</v>
      </c>
      <c r="S50" s="61">
        <f>+'01'!U50</f>
        <v>317331030.81999999</v>
      </c>
      <c r="T50" s="19">
        <v>0</v>
      </c>
      <c r="U50" s="61">
        <f t="shared" si="3"/>
        <v>317331030.81999999</v>
      </c>
      <c r="V50" s="19">
        <f t="shared" si="4"/>
        <v>0</v>
      </c>
      <c r="W50" s="19">
        <f t="shared" si="5"/>
        <v>1000</v>
      </c>
    </row>
    <row r="51" spans="2:23">
      <c r="B51" s="19" t="s">
        <v>37</v>
      </c>
      <c r="C51" s="19" t="s">
        <v>94</v>
      </c>
      <c r="D51" s="19" t="s">
        <v>75</v>
      </c>
      <c r="E51" s="20" t="s">
        <v>76</v>
      </c>
      <c r="F51" s="21" t="s">
        <v>77</v>
      </c>
      <c r="G51" s="21" t="s">
        <v>78</v>
      </c>
      <c r="H51" s="19">
        <v>3500000</v>
      </c>
      <c r="I51" s="19">
        <v>3500000</v>
      </c>
      <c r="J51" s="19"/>
      <c r="K51" s="19"/>
      <c r="L51" s="19"/>
      <c r="M51" s="19"/>
      <c r="N51" s="19">
        <f t="shared" si="0"/>
        <v>0</v>
      </c>
      <c r="O51" s="19">
        <f t="shared" si="1"/>
        <v>3500000</v>
      </c>
      <c r="P51" s="23">
        <f>+'01'!R51</f>
        <v>0</v>
      </c>
      <c r="Q51" s="19"/>
      <c r="R51" s="23">
        <f t="shared" si="2"/>
        <v>0</v>
      </c>
      <c r="S51" s="61">
        <f>+'01'!U51</f>
        <v>0</v>
      </c>
      <c r="T51" s="19">
        <v>8296043</v>
      </c>
      <c r="U51" s="61">
        <f t="shared" si="3"/>
        <v>8296043</v>
      </c>
      <c r="V51" s="19">
        <f t="shared" si="4"/>
        <v>-8296043</v>
      </c>
      <c r="W51" s="19">
        <f t="shared" si="5"/>
        <v>3500000</v>
      </c>
    </row>
    <row r="52" spans="2:23">
      <c r="B52" s="19" t="s">
        <v>37</v>
      </c>
      <c r="C52" s="19" t="s">
        <v>94</v>
      </c>
      <c r="D52" s="19" t="s">
        <v>79</v>
      </c>
      <c r="E52" s="20" t="s">
        <v>80</v>
      </c>
      <c r="F52" s="21" t="s">
        <v>81</v>
      </c>
      <c r="G52" s="21" t="s">
        <v>82</v>
      </c>
      <c r="H52" s="19">
        <v>1000</v>
      </c>
      <c r="I52" s="19">
        <v>1000</v>
      </c>
      <c r="J52" s="19"/>
      <c r="K52" s="19"/>
      <c r="L52" s="19"/>
      <c r="M52" s="19"/>
      <c r="N52" s="19">
        <f t="shared" si="0"/>
        <v>0</v>
      </c>
      <c r="O52" s="19">
        <f t="shared" si="1"/>
        <v>1000</v>
      </c>
      <c r="P52" s="23">
        <f>+'01'!R52</f>
        <v>0</v>
      </c>
      <c r="Q52" s="19"/>
      <c r="R52" s="23">
        <f t="shared" si="2"/>
        <v>0</v>
      </c>
      <c r="S52" s="61">
        <f>+'01'!U52</f>
        <v>0</v>
      </c>
      <c r="T52" s="19"/>
      <c r="U52" s="61">
        <f t="shared" si="3"/>
        <v>0</v>
      </c>
      <c r="V52" s="19">
        <f t="shared" si="4"/>
        <v>0</v>
      </c>
      <c r="W52" s="19">
        <f t="shared" si="5"/>
        <v>1000</v>
      </c>
    </row>
    <row r="53" spans="2:23">
      <c r="B53" s="19" t="s">
        <v>37</v>
      </c>
      <c r="C53" s="19" t="s">
        <v>94</v>
      </c>
      <c r="D53" s="19" t="s">
        <v>83</v>
      </c>
      <c r="E53" s="20" t="s">
        <v>84</v>
      </c>
      <c r="F53" s="21" t="s">
        <v>85</v>
      </c>
      <c r="G53" s="21" t="s">
        <v>86</v>
      </c>
      <c r="H53" s="19">
        <v>1000</v>
      </c>
      <c r="I53" s="19">
        <v>1000</v>
      </c>
      <c r="J53" s="19"/>
      <c r="K53" s="19"/>
      <c r="L53" s="19"/>
      <c r="M53" s="19"/>
      <c r="N53" s="19">
        <f t="shared" si="0"/>
        <v>0</v>
      </c>
      <c r="O53" s="19">
        <f t="shared" si="1"/>
        <v>1000</v>
      </c>
      <c r="P53" s="23">
        <f>+'01'!R53</f>
        <v>0</v>
      </c>
      <c r="Q53" s="19"/>
      <c r="R53" s="23">
        <f t="shared" si="2"/>
        <v>0</v>
      </c>
      <c r="S53" s="61">
        <f>+'01'!U53</f>
        <v>0</v>
      </c>
      <c r="T53" s="19"/>
      <c r="U53" s="61">
        <f t="shared" si="3"/>
        <v>0</v>
      </c>
      <c r="V53" s="19">
        <f t="shared" si="4"/>
        <v>0</v>
      </c>
      <c r="W53" s="19">
        <f t="shared" si="5"/>
        <v>1000</v>
      </c>
    </row>
    <row r="54" spans="2:23">
      <c r="B54" s="19" t="s">
        <v>37</v>
      </c>
      <c r="C54" s="19" t="s">
        <v>94</v>
      </c>
      <c r="D54" s="19" t="s">
        <v>87</v>
      </c>
      <c r="E54" s="20" t="s">
        <v>88</v>
      </c>
      <c r="F54" s="21" t="s">
        <v>89</v>
      </c>
      <c r="G54" s="21" t="s">
        <v>90</v>
      </c>
      <c r="H54" s="19">
        <v>1000</v>
      </c>
      <c r="I54" s="19">
        <v>1000</v>
      </c>
      <c r="J54" s="19"/>
      <c r="K54" s="19"/>
      <c r="L54" s="19"/>
      <c r="M54" s="19"/>
      <c r="N54" s="19">
        <f t="shared" si="0"/>
        <v>0</v>
      </c>
      <c r="O54" s="19">
        <f t="shared" si="1"/>
        <v>1000</v>
      </c>
      <c r="P54" s="23">
        <f>+'01'!R54</f>
        <v>0</v>
      </c>
      <c r="Q54" s="19"/>
      <c r="R54" s="23">
        <f t="shared" si="2"/>
        <v>0</v>
      </c>
      <c r="S54" s="61">
        <f>+'01'!U54</f>
        <v>0</v>
      </c>
      <c r="T54" s="19"/>
      <c r="U54" s="61">
        <f t="shared" si="3"/>
        <v>0</v>
      </c>
      <c r="V54" s="19">
        <f t="shared" si="4"/>
        <v>0</v>
      </c>
      <c r="W54" s="19">
        <f t="shared" si="5"/>
        <v>1000</v>
      </c>
    </row>
    <row r="55" spans="2:23">
      <c r="B55" s="19" t="s">
        <v>37</v>
      </c>
      <c r="C55" s="19" t="s">
        <v>94</v>
      </c>
      <c r="D55" s="19" t="s">
        <v>91</v>
      </c>
      <c r="E55" s="20" t="s">
        <v>92</v>
      </c>
      <c r="F55" s="21" t="s">
        <v>42</v>
      </c>
      <c r="G55" s="21" t="s">
        <v>93</v>
      </c>
      <c r="H55" s="19">
        <v>1000</v>
      </c>
      <c r="I55" s="19">
        <v>1000</v>
      </c>
      <c r="J55" s="19"/>
      <c r="K55" s="19"/>
      <c r="L55" s="19"/>
      <c r="M55" s="19"/>
      <c r="N55" s="19">
        <f t="shared" si="0"/>
        <v>0</v>
      </c>
      <c r="O55" s="19">
        <f t="shared" si="1"/>
        <v>1000</v>
      </c>
      <c r="P55" s="23">
        <f>+'01'!R55</f>
        <v>0</v>
      </c>
      <c r="Q55" s="19"/>
      <c r="R55" s="23">
        <f t="shared" si="2"/>
        <v>0</v>
      </c>
      <c r="S55" s="61">
        <f>+'01'!U55</f>
        <v>0</v>
      </c>
      <c r="T55" s="19"/>
      <c r="U55" s="61">
        <f t="shared" si="3"/>
        <v>0</v>
      </c>
      <c r="V55" s="19">
        <f t="shared" si="4"/>
        <v>0</v>
      </c>
      <c r="W55" s="19">
        <f t="shared" si="5"/>
        <v>1000</v>
      </c>
    </row>
    <row r="56" spans="2:23">
      <c r="B56" s="32" t="s">
        <v>37</v>
      </c>
      <c r="C56" s="32" t="s">
        <v>100</v>
      </c>
      <c r="D56" s="32" t="s">
        <v>5</v>
      </c>
      <c r="E56" s="33"/>
      <c r="F56" s="34"/>
      <c r="G56" s="34" t="s">
        <v>34</v>
      </c>
      <c r="H56" s="32">
        <v>1739115509</v>
      </c>
      <c r="I56" s="32">
        <f>SUM(I57:I79)</f>
        <v>1739115509</v>
      </c>
      <c r="J56" s="32">
        <f>SUM(J57:J79)</f>
        <v>5455977.6200000001</v>
      </c>
      <c r="K56" s="32">
        <f>SUM(K57:K79)</f>
        <v>0</v>
      </c>
      <c r="L56" s="32">
        <f>SUM(L57:L79)</f>
        <v>0</v>
      </c>
      <c r="M56" s="32">
        <f>SUM(M57:M79)</f>
        <v>0</v>
      </c>
      <c r="N56" s="32">
        <f t="shared" si="0"/>
        <v>5455977.6200000001</v>
      </c>
      <c r="O56" s="32">
        <f t="shared" si="1"/>
        <v>1744571486.6199999</v>
      </c>
      <c r="P56" s="23">
        <f>+'01'!R56</f>
        <v>162708499.36000001</v>
      </c>
      <c r="Q56" s="32">
        <v>164585029.06999999</v>
      </c>
      <c r="R56" s="23">
        <f t="shared" si="2"/>
        <v>327293528.43000001</v>
      </c>
      <c r="S56" s="61">
        <f>+'01'!U56</f>
        <v>129331419.36</v>
      </c>
      <c r="T56" s="32">
        <v>150410237.06999999</v>
      </c>
      <c r="U56" s="61">
        <f t="shared" si="3"/>
        <v>279741656.43000001</v>
      </c>
      <c r="V56" s="32">
        <f t="shared" si="4"/>
        <v>47551872</v>
      </c>
      <c r="W56" s="32">
        <f t="shared" si="5"/>
        <v>1417277958.1899998</v>
      </c>
    </row>
    <row r="57" spans="2:23">
      <c r="B57" s="19" t="s">
        <v>37</v>
      </c>
      <c r="C57" s="19" t="s">
        <v>100</v>
      </c>
      <c r="D57" s="19" t="s">
        <v>49</v>
      </c>
      <c r="E57" s="20" t="s">
        <v>95</v>
      </c>
      <c r="F57" s="21" t="s">
        <v>42</v>
      </c>
      <c r="G57" s="21" t="s">
        <v>96</v>
      </c>
      <c r="H57" s="19">
        <v>1000</v>
      </c>
      <c r="I57" s="19">
        <v>1000</v>
      </c>
      <c r="J57" s="19"/>
      <c r="K57" s="19"/>
      <c r="L57" s="19"/>
      <c r="M57" s="19"/>
      <c r="N57" s="19">
        <f t="shared" si="0"/>
        <v>0</v>
      </c>
      <c r="O57" s="19">
        <f t="shared" si="1"/>
        <v>1000</v>
      </c>
      <c r="P57" s="23">
        <f>+'01'!R57</f>
        <v>0</v>
      </c>
      <c r="Q57" s="19"/>
      <c r="R57" s="23">
        <f t="shared" si="2"/>
        <v>0</v>
      </c>
      <c r="S57" s="61">
        <f>+'01'!U57</f>
        <v>0</v>
      </c>
      <c r="T57" s="19"/>
      <c r="U57" s="61">
        <f t="shared" si="3"/>
        <v>0</v>
      </c>
      <c r="V57" s="19">
        <f t="shared" si="4"/>
        <v>0</v>
      </c>
      <c r="W57" s="19">
        <f t="shared" si="5"/>
        <v>1000</v>
      </c>
    </row>
    <row r="58" spans="2:23">
      <c r="B58" s="19" t="s">
        <v>37</v>
      </c>
      <c r="C58" s="19" t="s">
        <v>100</v>
      </c>
      <c r="D58" s="19" t="s">
        <v>101</v>
      </c>
      <c r="E58" s="20" t="s">
        <v>95</v>
      </c>
      <c r="F58" s="21" t="s">
        <v>42</v>
      </c>
      <c r="G58" s="21" t="s">
        <v>96</v>
      </c>
      <c r="H58" s="19">
        <v>31758767</v>
      </c>
      <c r="I58" s="19">
        <v>31758767</v>
      </c>
      <c r="J58" s="19"/>
      <c r="K58" s="19"/>
      <c r="L58" s="19"/>
      <c r="M58" s="19"/>
      <c r="N58" s="19">
        <f t="shared" si="0"/>
        <v>0</v>
      </c>
      <c r="O58" s="19">
        <f t="shared" si="1"/>
        <v>31758767</v>
      </c>
      <c r="P58" s="23">
        <f>+'01'!R58</f>
        <v>3164137</v>
      </c>
      <c r="Q58" s="19">
        <v>3321955</v>
      </c>
      <c r="R58" s="23">
        <f t="shared" si="2"/>
        <v>6486092</v>
      </c>
      <c r="S58" s="61">
        <f>+'01'!U58</f>
        <v>3140916</v>
      </c>
      <c r="T58" s="19">
        <v>3025816</v>
      </c>
      <c r="U58" s="61">
        <f t="shared" si="3"/>
        <v>6166732</v>
      </c>
      <c r="V58" s="19">
        <f t="shared" si="4"/>
        <v>319360</v>
      </c>
      <c r="W58" s="19">
        <f t="shared" si="5"/>
        <v>25272675</v>
      </c>
    </row>
    <row r="59" spans="2:23">
      <c r="B59" s="19" t="s">
        <v>37</v>
      </c>
      <c r="C59" s="19" t="s">
        <v>100</v>
      </c>
      <c r="D59" s="19" t="s">
        <v>102</v>
      </c>
      <c r="E59" s="20" t="s">
        <v>95</v>
      </c>
      <c r="F59" s="21" t="s">
        <v>42</v>
      </c>
      <c r="G59" s="21" t="s">
        <v>96</v>
      </c>
      <c r="H59" s="19">
        <v>540152429</v>
      </c>
      <c r="I59" s="19">
        <v>540152429</v>
      </c>
      <c r="J59" s="19"/>
      <c r="K59" s="19"/>
      <c r="L59" s="19"/>
      <c r="M59" s="19"/>
      <c r="N59" s="19">
        <f t="shared" si="0"/>
        <v>0</v>
      </c>
      <c r="O59" s="19">
        <f t="shared" si="1"/>
        <v>540152429</v>
      </c>
      <c r="P59" s="23">
        <f>+'01'!R59</f>
        <v>55011150</v>
      </c>
      <c r="Q59" s="19">
        <v>57754933</v>
      </c>
      <c r="R59" s="23">
        <f t="shared" si="2"/>
        <v>112766083</v>
      </c>
      <c r="S59" s="61">
        <f>+'01'!U59</f>
        <v>54607440</v>
      </c>
      <c r="T59" s="19">
        <v>52606309</v>
      </c>
      <c r="U59" s="61">
        <f t="shared" si="3"/>
        <v>107213749</v>
      </c>
      <c r="V59" s="19">
        <f t="shared" si="4"/>
        <v>5552334</v>
      </c>
      <c r="W59" s="19">
        <f t="shared" si="5"/>
        <v>427386346</v>
      </c>
    </row>
    <row r="60" spans="2:23">
      <c r="B60" s="19" t="s">
        <v>37</v>
      </c>
      <c r="C60" s="19" t="s">
        <v>100</v>
      </c>
      <c r="D60" s="19" t="s">
        <v>103</v>
      </c>
      <c r="E60" s="20" t="s">
        <v>95</v>
      </c>
      <c r="F60" s="21" t="s">
        <v>42</v>
      </c>
      <c r="G60" s="21" t="s">
        <v>96</v>
      </c>
      <c r="H60" s="19">
        <v>372227758</v>
      </c>
      <c r="I60" s="19">
        <v>372227758</v>
      </c>
      <c r="J60" s="19"/>
      <c r="K60" s="19"/>
      <c r="L60" s="19"/>
      <c r="M60" s="19"/>
      <c r="N60" s="19">
        <f t="shared" si="0"/>
        <v>0</v>
      </c>
      <c r="O60" s="19">
        <f t="shared" si="1"/>
        <v>372227758</v>
      </c>
      <c r="P60" s="23">
        <f>+'01'!R60</f>
        <v>37085189</v>
      </c>
      <c r="Q60" s="19">
        <v>38934881</v>
      </c>
      <c r="R60" s="23">
        <f t="shared" si="2"/>
        <v>76020070</v>
      </c>
      <c r="S60" s="61">
        <f>+'01'!U60</f>
        <v>36813032</v>
      </c>
      <c r="T60" s="19">
        <v>35463991</v>
      </c>
      <c r="U60" s="61">
        <f t="shared" si="3"/>
        <v>72277023</v>
      </c>
      <c r="V60" s="19">
        <f t="shared" si="4"/>
        <v>3743047</v>
      </c>
      <c r="W60" s="19">
        <f t="shared" si="5"/>
        <v>296207688</v>
      </c>
    </row>
    <row r="61" spans="2:23">
      <c r="B61" s="19" t="s">
        <v>37</v>
      </c>
      <c r="C61" s="19" t="s">
        <v>100</v>
      </c>
      <c r="D61" s="19" t="s">
        <v>104</v>
      </c>
      <c r="E61" s="20" t="s">
        <v>95</v>
      </c>
      <c r="F61" s="21" t="s">
        <v>42</v>
      </c>
      <c r="G61" s="21" t="s">
        <v>96</v>
      </c>
      <c r="H61" s="19">
        <v>56262219</v>
      </c>
      <c r="I61" s="19">
        <v>56262219</v>
      </c>
      <c r="J61" s="19"/>
      <c r="K61" s="19"/>
      <c r="L61" s="19"/>
      <c r="M61" s="19"/>
      <c r="N61" s="19">
        <f t="shared" si="0"/>
        <v>0</v>
      </c>
      <c r="O61" s="19">
        <f t="shared" si="1"/>
        <v>56262219</v>
      </c>
      <c r="P61" s="23">
        <f>+'01'!R61</f>
        <v>4409862</v>
      </c>
      <c r="Q61" s="19">
        <v>4629811</v>
      </c>
      <c r="R61" s="23">
        <f t="shared" si="2"/>
        <v>9039673</v>
      </c>
      <c r="S61" s="61">
        <f>+'01'!U61</f>
        <v>4377499</v>
      </c>
      <c r="T61" s="19">
        <v>4217082</v>
      </c>
      <c r="U61" s="61">
        <f t="shared" si="3"/>
        <v>8594581</v>
      </c>
      <c r="V61" s="19">
        <f t="shared" si="4"/>
        <v>445092</v>
      </c>
      <c r="W61" s="19">
        <f t="shared" si="5"/>
        <v>47222546</v>
      </c>
    </row>
    <row r="62" spans="2:23">
      <c r="B62" s="19" t="s">
        <v>37</v>
      </c>
      <c r="C62" s="19" t="s">
        <v>100</v>
      </c>
      <c r="D62" s="19" t="s">
        <v>105</v>
      </c>
      <c r="E62" s="20" t="s">
        <v>95</v>
      </c>
      <c r="F62" s="21" t="s">
        <v>42</v>
      </c>
      <c r="G62" s="21" t="s">
        <v>96</v>
      </c>
      <c r="H62" s="19">
        <v>150916663</v>
      </c>
      <c r="I62" s="19">
        <v>150916663</v>
      </c>
      <c r="J62" s="19"/>
      <c r="K62" s="19"/>
      <c r="L62" s="19"/>
      <c r="M62" s="19"/>
      <c r="N62" s="19">
        <f t="shared" si="0"/>
        <v>0</v>
      </c>
      <c r="O62" s="19">
        <f t="shared" si="1"/>
        <v>150916663</v>
      </c>
      <c r="P62" s="23">
        <f>+'01'!R62</f>
        <v>15035883</v>
      </c>
      <c r="Q62" s="19">
        <v>15785825</v>
      </c>
      <c r="R62" s="23">
        <f t="shared" si="2"/>
        <v>30821708</v>
      </c>
      <c r="S62" s="61">
        <f>+'01'!U62</f>
        <v>14925539</v>
      </c>
      <c r="T62" s="19">
        <v>14378581</v>
      </c>
      <c r="U62" s="61">
        <f t="shared" si="3"/>
        <v>29304120</v>
      </c>
      <c r="V62" s="19">
        <f t="shared" si="4"/>
        <v>1517588</v>
      </c>
      <c r="W62" s="19">
        <f t="shared" si="5"/>
        <v>120094955</v>
      </c>
    </row>
    <row r="63" spans="2:23">
      <c r="B63" s="19" t="s">
        <v>37</v>
      </c>
      <c r="C63" s="19" t="s">
        <v>100</v>
      </c>
      <c r="D63" s="19" t="s">
        <v>106</v>
      </c>
      <c r="E63" s="20" t="s">
        <v>95</v>
      </c>
      <c r="F63" s="21" t="s">
        <v>42</v>
      </c>
      <c r="G63" s="21" t="s">
        <v>96</v>
      </c>
      <c r="H63" s="19">
        <v>99027338</v>
      </c>
      <c r="I63" s="19">
        <v>99027338</v>
      </c>
      <c r="J63" s="19"/>
      <c r="K63" s="19"/>
      <c r="L63" s="19"/>
      <c r="M63" s="19"/>
      <c r="N63" s="19">
        <f t="shared" si="0"/>
        <v>0</v>
      </c>
      <c r="O63" s="19">
        <f t="shared" si="1"/>
        <v>99027338</v>
      </c>
      <c r="P63" s="23">
        <f>+'01'!R63</f>
        <v>9866130</v>
      </c>
      <c r="Q63" s="19">
        <v>10358222</v>
      </c>
      <c r="R63" s="23">
        <f t="shared" si="2"/>
        <v>20224352</v>
      </c>
      <c r="S63" s="61">
        <f>+'01'!U63</f>
        <v>9793726</v>
      </c>
      <c r="T63" s="19">
        <v>9434827</v>
      </c>
      <c r="U63" s="61">
        <f t="shared" si="3"/>
        <v>19228553</v>
      </c>
      <c r="V63" s="19">
        <f t="shared" si="4"/>
        <v>995799</v>
      </c>
      <c r="W63" s="19">
        <f t="shared" si="5"/>
        <v>78802986</v>
      </c>
    </row>
    <row r="64" spans="2:23">
      <c r="B64" s="19" t="s">
        <v>37</v>
      </c>
      <c r="C64" s="19" t="s">
        <v>100</v>
      </c>
      <c r="D64" s="19" t="s">
        <v>50</v>
      </c>
      <c r="E64" s="20" t="s">
        <v>51</v>
      </c>
      <c r="F64" s="21" t="s">
        <v>52</v>
      </c>
      <c r="G64" s="21" t="s">
        <v>53</v>
      </c>
      <c r="H64" s="19">
        <v>2150000</v>
      </c>
      <c r="I64" s="19">
        <v>2150000</v>
      </c>
      <c r="J64" s="19"/>
      <c r="K64" s="19"/>
      <c r="L64" s="19"/>
      <c r="M64" s="19"/>
      <c r="N64" s="19">
        <f t="shared" si="0"/>
        <v>0</v>
      </c>
      <c r="O64" s="19">
        <f t="shared" si="1"/>
        <v>2150000</v>
      </c>
      <c r="P64" s="23">
        <f>+'01'!R64</f>
        <v>2336805</v>
      </c>
      <c r="Q64" s="19">
        <v>2260100</v>
      </c>
      <c r="R64" s="23">
        <f t="shared" si="2"/>
        <v>4596905</v>
      </c>
      <c r="S64" s="61">
        <f>+'01'!U64</f>
        <v>122610</v>
      </c>
      <c r="T64" s="19">
        <v>774402</v>
      </c>
      <c r="U64" s="61">
        <f t="shared" si="3"/>
        <v>897012</v>
      </c>
      <c r="V64" s="19">
        <f t="shared" si="4"/>
        <v>3699893</v>
      </c>
      <c r="W64" s="19">
        <f t="shared" si="5"/>
        <v>-2446905</v>
      </c>
    </row>
    <row r="65" spans="2:23">
      <c r="B65" s="19" t="s">
        <v>37</v>
      </c>
      <c r="C65" s="19" t="s">
        <v>100</v>
      </c>
      <c r="D65" s="19" t="s">
        <v>107</v>
      </c>
      <c r="E65" s="20" t="s">
        <v>108</v>
      </c>
      <c r="F65" s="21" t="s">
        <v>56</v>
      </c>
      <c r="G65" s="21" t="s">
        <v>109</v>
      </c>
      <c r="H65" s="19">
        <v>12017053</v>
      </c>
      <c r="I65" s="19">
        <v>12017053</v>
      </c>
      <c r="J65" s="19"/>
      <c r="K65" s="19"/>
      <c r="L65" s="19"/>
      <c r="M65" s="19"/>
      <c r="N65" s="19">
        <f t="shared" si="0"/>
        <v>0</v>
      </c>
      <c r="O65" s="19">
        <f t="shared" si="1"/>
        <v>12017053</v>
      </c>
      <c r="P65" s="23">
        <f>+'01'!R65</f>
        <v>768317</v>
      </c>
      <c r="Q65" s="19">
        <v>799182</v>
      </c>
      <c r="R65" s="23">
        <f t="shared" si="2"/>
        <v>1567499</v>
      </c>
      <c r="S65" s="61">
        <f>+'01'!U65</f>
        <v>0</v>
      </c>
      <c r="T65" s="19">
        <v>0</v>
      </c>
      <c r="U65" s="61">
        <f t="shared" si="3"/>
        <v>0</v>
      </c>
      <c r="V65" s="19">
        <f t="shared" si="4"/>
        <v>1567499</v>
      </c>
      <c r="W65" s="19">
        <f t="shared" si="5"/>
        <v>10449554</v>
      </c>
    </row>
    <row r="66" spans="2:23">
      <c r="B66" s="19" t="s">
        <v>37</v>
      </c>
      <c r="C66" s="19" t="s">
        <v>100</v>
      </c>
      <c r="D66" s="19" t="s">
        <v>110</v>
      </c>
      <c r="E66" s="20" t="s">
        <v>108</v>
      </c>
      <c r="F66" s="21" t="s">
        <v>56</v>
      </c>
      <c r="G66" s="21" t="s">
        <v>109</v>
      </c>
      <c r="H66" s="19">
        <v>203926407</v>
      </c>
      <c r="I66" s="19">
        <v>203926407</v>
      </c>
      <c r="J66" s="19"/>
      <c r="K66" s="19"/>
      <c r="L66" s="19"/>
      <c r="M66" s="19"/>
      <c r="N66" s="19">
        <f t="shared" si="0"/>
        <v>0</v>
      </c>
      <c r="O66" s="19">
        <f t="shared" si="1"/>
        <v>203926407</v>
      </c>
      <c r="P66" s="23">
        <f>+'01'!R66</f>
        <v>13357820</v>
      </c>
      <c r="Q66" s="19">
        <v>13894439</v>
      </c>
      <c r="R66" s="23">
        <f t="shared" si="2"/>
        <v>27252259</v>
      </c>
      <c r="S66" s="61">
        <f>+'01'!U66</f>
        <v>0</v>
      </c>
      <c r="T66" s="19">
        <v>0</v>
      </c>
      <c r="U66" s="61">
        <f t="shared" si="3"/>
        <v>0</v>
      </c>
      <c r="V66" s="19">
        <f t="shared" si="4"/>
        <v>27252259</v>
      </c>
      <c r="W66" s="19">
        <f t="shared" si="5"/>
        <v>176674148</v>
      </c>
    </row>
    <row r="67" spans="2:23">
      <c r="B67" s="19" t="s">
        <v>37</v>
      </c>
      <c r="C67" s="19" t="s">
        <v>100</v>
      </c>
      <c r="D67" s="19" t="s">
        <v>111</v>
      </c>
      <c r="E67" s="20" t="s">
        <v>108</v>
      </c>
      <c r="F67" s="21" t="s">
        <v>56</v>
      </c>
      <c r="G67" s="21" t="s">
        <v>109</v>
      </c>
      <c r="H67" s="19">
        <v>140845542</v>
      </c>
      <c r="I67" s="19">
        <v>140845542</v>
      </c>
      <c r="J67" s="19"/>
      <c r="K67" s="19"/>
      <c r="L67" s="19"/>
      <c r="M67" s="19"/>
      <c r="N67" s="19">
        <f t="shared" si="0"/>
        <v>0</v>
      </c>
      <c r="O67" s="19">
        <f t="shared" si="1"/>
        <v>140845542</v>
      </c>
      <c r="P67" s="23">
        <f>+'01'!R67</f>
        <v>9005034</v>
      </c>
      <c r="Q67" s="19">
        <v>9366790</v>
      </c>
      <c r="R67" s="23">
        <f t="shared" si="2"/>
        <v>18371824</v>
      </c>
      <c r="S67" s="61">
        <f>+'01'!U67</f>
        <v>0</v>
      </c>
      <c r="T67" s="19">
        <v>0</v>
      </c>
      <c r="U67" s="61">
        <f t="shared" si="3"/>
        <v>0</v>
      </c>
      <c r="V67" s="19">
        <f t="shared" si="4"/>
        <v>18371824</v>
      </c>
      <c r="W67" s="19">
        <f t="shared" si="5"/>
        <v>122473718</v>
      </c>
    </row>
    <row r="68" spans="2:23">
      <c r="B68" s="19" t="s">
        <v>37</v>
      </c>
      <c r="C68" s="19" t="s">
        <v>100</v>
      </c>
      <c r="D68" s="19" t="s">
        <v>112</v>
      </c>
      <c r="E68" s="20" t="s">
        <v>108</v>
      </c>
      <c r="F68" s="21" t="s">
        <v>56</v>
      </c>
      <c r="G68" s="21" t="s">
        <v>109</v>
      </c>
      <c r="H68" s="19">
        <v>21748177</v>
      </c>
      <c r="I68" s="19">
        <v>21748177</v>
      </c>
      <c r="J68" s="19"/>
      <c r="K68" s="19"/>
      <c r="L68" s="19"/>
      <c r="M68" s="19"/>
      <c r="N68" s="19">
        <f t="shared" si="0"/>
        <v>0</v>
      </c>
      <c r="O68" s="19">
        <f t="shared" si="1"/>
        <v>21748177</v>
      </c>
      <c r="P68" s="23">
        <f>+'01'!R68</f>
        <v>1070803</v>
      </c>
      <c r="Q68" s="19">
        <v>1113821</v>
      </c>
      <c r="R68" s="23">
        <f t="shared" si="2"/>
        <v>2184624</v>
      </c>
      <c r="S68" s="61">
        <f>+'01'!U68</f>
        <v>0</v>
      </c>
      <c r="T68" s="19">
        <v>0</v>
      </c>
      <c r="U68" s="61">
        <f t="shared" si="3"/>
        <v>0</v>
      </c>
      <c r="V68" s="19">
        <f t="shared" si="4"/>
        <v>2184624</v>
      </c>
      <c r="W68" s="19">
        <f t="shared" si="5"/>
        <v>19563553</v>
      </c>
    </row>
    <row r="69" spans="2:23">
      <c r="B69" s="19" t="s">
        <v>37</v>
      </c>
      <c r="C69" s="19" t="s">
        <v>100</v>
      </c>
      <c r="D69" s="19" t="s">
        <v>113</v>
      </c>
      <c r="E69" s="20" t="s">
        <v>108</v>
      </c>
      <c r="F69" s="21" t="s">
        <v>56</v>
      </c>
      <c r="G69" s="21" t="s">
        <v>109</v>
      </c>
      <c r="H69" s="19">
        <v>57104659</v>
      </c>
      <c r="I69" s="19">
        <v>57104659</v>
      </c>
      <c r="J69" s="19"/>
      <c r="K69" s="19"/>
      <c r="L69" s="19"/>
      <c r="M69" s="19"/>
      <c r="N69" s="19">
        <f t="shared" si="0"/>
        <v>0</v>
      </c>
      <c r="O69" s="19">
        <f t="shared" si="1"/>
        <v>57104659</v>
      </c>
      <c r="P69" s="23">
        <f>+'01'!R69</f>
        <v>3651016</v>
      </c>
      <c r="Q69" s="19">
        <v>3797688</v>
      </c>
      <c r="R69" s="23">
        <f t="shared" si="2"/>
        <v>7448704</v>
      </c>
      <c r="S69" s="61">
        <f>+'01'!U69</f>
        <v>0</v>
      </c>
      <c r="T69" s="19">
        <v>0</v>
      </c>
      <c r="U69" s="61">
        <f t="shared" si="3"/>
        <v>0</v>
      </c>
      <c r="V69" s="19">
        <f t="shared" si="4"/>
        <v>7448704</v>
      </c>
      <c r="W69" s="19">
        <f t="shared" si="5"/>
        <v>49655955</v>
      </c>
    </row>
    <row r="70" spans="2:23">
      <c r="B70" s="19" t="s">
        <v>37</v>
      </c>
      <c r="C70" s="19" t="s">
        <v>100</v>
      </c>
      <c r="D70" s="19" t="s">
        <v>114</v>
      </c>
      <c r="E70" s="20" t="s">
        <v>108</v>
      </c>
      <c r="F70" s="21" t="s">
        <v>56</v>
      </c>
      <c r="G70" s="21" t="s">
        <v>109</v>
      </c>
      <c r="H70" s="19">
        <v>37470497</v>
      </c>
      <c r="I70" s="19">
        <v>37470497</v>
      </c>
      <c r="J70" s="19"/>
      <c r="K70" s="19"/>
      <c r="L70" s="19"/>
      <c r="M70" s="19"/>
      <c r="N70" s="19">
        <f t="shared" si="0"/>
        <v>0</v>
      </c>
      <c r="O70" s="19">
        <f t="shared" si="1"/>
        <v>37470497</v>
      </c>
      <c r="P70" s="23">
        <f>+'01'!R70</f>
        <v>2395696</v>
      </c>
      <c r="Q70" s="19">
        <v>2491937</v>
      </c>
      <c r="R70" s="23">
        <f t="shared" si="2"/>
        <v>4887633</v>
      </c>
      <c r="S70" s="61">
        <f>+'01'!U70</f>
        <v>0</v>
      </c>
      <c r="T70" s="19">
        <v>0</v>
      </c>
      <c r="U70" s="61">
        <f t="shared" si="3"/>
        <v>0</v>
      </c>
      <c r="V70" s="19">
        <f t="shared" si="4"/>
        <v>4887633</v>
      </c>
      <c r="W70" s="19">
        <f t="shared" si="5"/>
        <v>32582864</v>
      </c>
    </row>
    <row r="71" spans="2:23">
      <c r="B71" s="19" t="s">
        <v>37</v>
      </c>
      <c r="C71" s="19" t="s">
        <v>100</v>
      </c>
      <c r="D71" s="19" t="s">
        <v>115</v>
      </c>
      <c r="E71" s="20" t="s">
        <v>69</v>
      </c>
      <c r="F71" s="21" t="s">
        <v>42</v>
      </c>
      <c r="G71" s="21" t="s">
        <v>70</v>
      </c>
      <c r="H71" s="19">
        <v>1000</v>
      </c>
      <c r="I71" s="19">
        <v>1000</v>
      </c>
      <c r="J71" s="19"/>
      <c r="K71" s="19"/>
      <c r="L71" s="19"/>
      <c r="M71" s="19"/>
      <c r="N71" s="19">
        <f t="shared" si="0"/>
        <v>0</v>
      </c>
      <c r="O71" s="19">
        <f t="shared" si="1"/>
        <v>1000</v>
      </c>
      <c r="P71" s="23">
        <f>+'01'!R71</f>
        <v>0</v>
      </c>
      <c r="Q71" s="19"/>
      <c r="R71" s="23">
        <f t="shared" si="2"/>
        <v>0</v>
      </c>
      <c r="S71" s="61">
        <f>+'01'!U71</f>
        <v>0</v>
      </c>
      <c r="T71" s="19"/>
      <c r="U71" s="61">
        <f t="shared" si="3"/>
        <v>0</v>
      </c>
      <c r="V71" s="19">
        <f t="shared" si="4"/>
        <v>0</v>
      </c>
      <c r="W71" s="19">
        <f t="shared" si="5"/>
        <v>1000</v>
      </c>
    </row>
    <row r="72" spans="2:23">
      <c r="B72" s="19" t="s">
        <v>37</v>
      </c>
      <c r="C72" s="19" t="s">
        <v>100</v>
      </c>
      <c r="D72" s="19" t="s">
        <v>61</v>
      </c>
      <c r="E72" s="20" t="s">
        <v>62</v>
      </c>
      <c r="F72" s="21" t="s">
        <v>63</v>
      </c>
      <c r="G72" s="21" t="s">
        <v>64</v>
      </c>
      <c r="H72" s="19">
        <v>1500000</v>
      </c>
      <c r="I72" s="19">
        <v>1500000</v>
      </c>
      <c r="J72" s="19"/>
      <c r="K72" s="19"/>
      <c r="L72" s="19"/>
      <c r="M72" s="19"/>
      <c r="N72" s="19">
        <f t="shared" si="0"/>
        <v>0</v>
      </c>
      <c r="O72" s="19">
        <f t="shared" si="1"/>
        <v>1500000</v>
      </c>
      <c r="P72" s="23">
        <f>+'01'!R72</f>
        <v>94679.74</v>
      </c>
      <c r="Q72" s="19">
        <v>75445.070000000007</v>
      </c>
      <c r="R72" s="23">
        <f t="shared" si="2"/>
        <v>170124.81</v>
      </c>
      <c r="S72" s="61">
        <f>+'01'!U72</f>
        <v>94679.74</v>
      </c>
      <c r="T72" s="19">
        <v>75445.070000000007</v>
      </c>
      <c r="U72" s="61">
        <f t="shared" si="3"/>
        <v>170124.81</v>
      </c>
      <c r="V72" s="19">
        <f t="shared" si="4"/>
        <v>0</v>
      </c>
      <c r="W72" s="19">
        <f t="shared" si="5"/>
        <v>1329875.19</v>
      </c>
    </row>
    <row r="73" spans="2:23">
      <c r="B73" s="19" t="s">
        <v>37</v>
      </c>
      <c r="C73" s="19" t="s">
        <v>100</v>
      </c>
      <c r="D73" s="19" t="s">
        <v>65</v>
      </c>
      <c r="E73" s="20" t="s">
        <v>66</v>
      </c>
      <c r="F73" s="21" t="s">
        <v>52</v>
      </c>
      <c r="G73" s="21" t="s">
        <v>67</v>
      </c>
      <c r="H73" s="19">
        <v>1000</v>
      </c>
      <c r="I73" s="19">
        <v>1000</v>
      </c>
      <c r="J73" s="19"/>
      <c r="K73" s="19"/>
      <c r="L73" s="19"/>
      <c r="M73" s="19"/>
      <c r="N73" s="19">
        <f t="shared" si="0"/>
        <v>0</v>
      </c>
      <c r="O73" s="19">
        <f t="shared" si="1"/>
        <v>1000</v>
      </c>
      <c r="P73" s="23">
        <f>+'01'!R73</f>
        <v>0</v>
      </c>
      <c r="Q73" s="19"/>
      <c r="R73" s="23">
        <f t="shared" si="2"/>
        <v>0</v>
      </c>
      <c r="S73" s="61">
        <f>+'01'!U73</f>
        <v>0</v>
      </c>
      <c r="T73" s="19"/>
      <c r="U73" s="61">
        <f t="shared" si="3"/>
        <v>0</v>
      </c>
      <c r="V73" s="19">
        <f t="shared" si="4"/>
        <v>0</v>
      </c>
      <c r="W73" s="19">
        <f t="shared" si="5"/>
        <v>1000</v>
      </c>
    </row>
    <row r="74" spans="2:23">
      <c r="B74" s="19" t="s">
        <v>37</v>
      </c>
      <c r="C74" s="19" t="s">
        <v>100</v>
      </c>
      <c r="D74" s="19" t="s">
        <v>68</v>
      </c>
      <c r="E74" s="20" t="s">
        <v>69</v>
      </c>
      <c r="F74" s="21" t="s">
        <v>42</v>
      </c>
      <c r="G74" s="21" t="s">
        <v>70</v>
      </c>
      <c r="H74" s="19">
        <v>1000</v>
      </c>
      <c r="I74" s="19">
        <v>1000</v>
      </c>
      <c r="J74" s="19"/>
      <c r="K74" s="19"/>
      <c r="L74" s="19"/>
      <c r="M74" s="19"/>
      <c r="N74" s="19">
        <f t="shared" si="0"/>
        <v>0</v>
      </c>
      <c r="O74" s="19">
        <f t="shared" si="1"/>
        <v>1000</v>
      </c>
      <c r="P74" s="23">
        <f>+'01'!R74</f>
        <v>0</v>
      </c>
      <c r="Q74" s="19"/>
      <c r="R74" s="23">
        <f t="shared" si="2"/>
        <v>0</v>
      </c>
      <c r="S74" s="61">
        <f>+'01'!U74</f>
        <v>0</v>
      </c>
      <c r="T74" s="19"/>
      <c r="U74" s="61">
        <f t="shared" si="3"/>
        <v>0</v>
      </c>
      <c r="V74" s="19">
        <f t="shared" si="4"/>
        <v>0</v>
      </c>
      <c r="W74" s="19">
        <f t="shared" si="5"/>
        <v>1000</v>
      </c>
    </row>
    <row r="75" spans="2:23">
      <c r="B75" s="19" t="s">
        <v>37</v>
      </c>
      <c r="C75" s="19" t="s">
        <v>100</v>
      </c>
      <c r="D75" s="19" t="s">
        <v>71</v>
      </c>
      <c r="E75" s="20" t="s">
        <v>72</v>
      </c>
      <c r="F75" s="21" t="s">
        <v>73</v>
      </c>
      <c r="G75" s="21" t="s">
        <v>74</v>
      </c>
      <c r="H75" s="19">
        <v>1000</v>
      </c>
      <c r="I75" s="19">
        <v>1000</v>
      </c>
      <c r="J75" s="19">
        <v>5455977.6200000001</v>
      </c>
      <c r="K75" s="19"/>
      <c r="L75" s="19"/>
      <c r="M75" s="19"/>
      <c r="N75" s="19">
        <f t="shared" si="0"/>
        <v>5455977.6200000001</v>
      </c>
      <c r="O75" s="19">
        <f t="shared" si="1"/>
        <v>5456977.6200000001</v>
      </c>
      <c r="P75" s="23">
        <f>+'01'!R75</f>
        <v>5455977.6200000001</v>
      </c>
      <c r="Q75" s="19">
        <v>0</v>
      </c>
      <c r="R75" s="23">
        <f t="shared" si="2"/>
        <v>5455977.6200000001</v>
      </c>
      <c r="S75" s="61">
        <f>+'01'!U75</f>
        <v>5455977.6200000001</v>
      </c>
      <c r="T75" s="19">
        <v>0</v>
      </c>
      <c r="U75" s="61">
        <f t="shared" si="3"/>
        <v>5455977.6200000001</v>
      </c>
      <c r="V75" s="19">
        <f t="shared" si="4"/>
        <v>0</v>
      </c>
      <c r="W75" s="19">
        <f t="shared" si="5"/>
        <v>1000</v>
      </c>
    </row>
    <row r="76" spans="2:23">
      <c r="B76" s="19" t="s">
        <v>37</v>
      </c>
      <c r="C76" s="19" t="s">
        <v>100</v>
      </c>
      <c r="D76" s="19" t="s">
        <v>75</v>
      </c>
      <c r="E76" s="20" t="s">
        <v>76</v>
      </c>
      <c r="F76" s="21" t="s">
        <v>77</v>
      </c>
      <c r="G76" s="21" t="s">
        <v>78</v>
      </c>
      <c r="H76" s="19">
        <v>12000000</v>
      </c>
      <c r="I76" s="19">
        <v>12000000</v>
      </c>
      <c r="J76" s="19"/>
      <c r="K76" s="19"/>
      <c r="L76" s="19"/>
      <c r="M76" s="19"/>
      <c r="N76" s="19">
        <f t="shared" ref="N76:N139" si="6">+J76+K76+L76+M76</f>
        <v>0</v>
      </c>
      <c r="O76" s="19">
        <f t="shared" ref="O76:O139" si="7">+I76+N76</f>
        <v>12000000</v>
      </c>
      <c r="P76" s="23">
        <f>+'01'!R76</f>
        <v>0</v>
      </c>
      <c r="Q76" s="19"/>
      <c r="R76" s="23">
        <f t="shared" ref="R76:R139" si="8">+P76+Q76</f>
        <v>0</v>
      </c>
      <c r="S76" s="61">
        <f>+'01'!U76</f>
        <v>0</v>
      </c>
      <c r="T76" s="19">
        <v>30433784</v>
      </c>
      <c r="U76" s="61">
        <f t="shared" ref="U76:U139" si="9">+S76+T76</f>
        <v>30433784</v>
      </c>
      <c r="V76" s="19">
        <f t="shared" ref="V76:V139" si="10">+R76-U76</f>
        <v>-30433784</v>
      </c>
      <c r="W76" s="19">
        <f t="shared" ref="W76:W139" si="11">+O76-R76</f>
        <v>12000000</v>
      </c>
    </row>
    <row r="77" spans="2:23">
      <c r="B77" s="19" t="s">
        <v>37</v>
      </c>
      <c r="C77" s="19" t="s">
        <v>100</v>
      </c>
      <c r="D77" s="19" t="s">
        <v>83</v>
      </c>
      <c r="E77" s="20" t="s">
        <v>84</v>
      </c>
      <c r="F77" s="21" t="s">
        <v>85</v>
      </c>
      <c r="G77" s="21" t="s">
        <v>86</v>
      </c>
      <c r="H77" s="19">
        <v>1000</v>
      </c>
      <c r="I77" s="19">
        <v>1000</v>
      </c>
      <c r="J77" s="19"/>
      <c r="K77" s="19"/>
      <c r="L77" s="19"/>
      <c r="M77" s="19"/>
      <c r="N77" s="19">
        <f t="shared" si="6"/>
        <v>0</v>
      </c>
      <c r="O77" s="19">
        <f t="shared" si="7"/>
        <v>1000</v>
      </c>
      <c r="P77" s="23">
        <f>+'01'!R77</f>
        <v>0</v>
      </c>
      <c r="Q77" s="19"/>
      <c r="R77" s="23">
        <f t="shared" si="8"/>
        <v>0</v>
      </c>
      <c r="S77" s="61">
        <f>+'01'!U77</f>
        <v>0</v>
      </c>
      <c r="T77" s="19"/>
      <c r="U77" s="61">
        <f t="shared" si="9"/>
        <v>0</v>
      </c>
      <c r="V77" s="19">
        <f t="shared" si="10"/>
        <v>0</v>
      </c>
      <c r="W77" s="19">
        <f t="shared" si="11"/>
        <v>1000</v>
      </c>
    </row>
    <row r="78" spans="2:23">
      <c r="B78" s="19" t="s">
        <v>37</v>
      </c>
      <c r="C78" s="19" t="s">
        <v>100</v>
      </c>
      <c r="D78" s="19" t="s">
        <v>91</v>
      </c>
      <c r="E78" s="20" t="s">
        <v>92</v>
      </c>
      <c r="F78" s="21" t="s">
        <v>42</v>
      </c>
      <c r="G78" s="21" t="s">
        <v>93</v>
      </c>
      <c r="H78" s="19">
        <v>1000</v>
      </c>
      <c r="I78" s="19">
        <v>1000</v>
      </c>
      <c r="J78" s="19"/>
      <c r="K78" s="19"/>
      <c r="L78" s="19"/>
      <c r="M78" s="19"/>
      <c r="N78" s="19">
        <f t="shared" si="6"/>
        <v>0</v>
      </c>
      <c r="O78" s="19">
        <f t="shared" si="7"/>
        <v>1000</v>
      </c>
      <c r="P78" s="23">
        <f>+'01'!R78</f>
        <v>0</v>
      </c>
      <c r="Q78" s="19"/>
      <c r="R78" s="23">
        <f t="shared" si="8"/>
        <v>0</v>
      </c>
      <c r="S78" s="61">
        <f>+'01'!U78</f>
        <v>0</v>
      </c>
      <c r="T78" s="19"/>
      <c r="U78" s="61">
        <f t="shared" si="9"/>
        <v>0</v>
      </c>
      <c r="V78" s="19">
        <f t="shared" si="10"/>
        <v>0</v>
      </c>
      <c r="W78" s="19">
        <f t="shared" si="11"/>
        <v>1000</v>
      </c>
    </row>
    <row r="79" spans="2:23">
      <c r="B79" s="19" t="s">
        <v>37</v>
      </c>
      <c r="C79" s="19" t="s">
        <v>100</v>
      </c>
      <c r="D79" s="19" t="s">
        <v>116</v>
      </c>
      <c r="E79" s="20" t="s">
        <v>117</v>
      </c>
      <c r="F79" s="21" t="s">
        <v>118</v>
      </c>
      <c r="G79" s="21" t="s">
        <v>119</v>
      </c>
      <c r="H79" s="19">
        <v>1000</v>
      </c>
      <c r="I79" s="19">
        <v>1000</v>
      </c>
      <c r="J79" s="19"/>
      <c r="K79" s="19"/>
      <c r="L79" s="19"/>
      <c r="M79" s="19"/>
      <c r="N79" s="19">
        <f t="shared" si="6"/>
        <v>0</v>
      </c>
      <c r="O79" s="19">
        <f t="shared" si="7"/>
        <v>1000</v>
      </c>
      <c r="P79" s="23">
        <f>+'01'!R79</f>
        <v>0</v>
      </c>
      <c r="Q79" s="19"/>
      <c r="R79" s="23">
        <f t="shared" si="8"/>
        <v>0</v>
      </c>
      <c r="S79" s="61">
        <f>+'01'!U79</f>
        <v>0</v>
      </c>
      <c r="T79" s="19"/>
      <c r="U79" s="61">
        <f t="shared" si="9"/>
        <v>0</v>
      </c>
      <c r="V79" s="19">
        <f t="shared" si="10"/>
        <v>0</v>
      </c>
      <c r="W79" s="19">
        <f t="shared" si="11"/>
        <v>1000</v>
      </c>
    </row>
    <row r="80" spans="2:23">
      <c r="B80" s="35" t="s">
        <v>120</v>
      </c>
      <c r="C80" s="35"/>
      <c r="D80" s="35"/>
      <c r="E80" s="36"/>
      <c r="F80" s="37"/>
      <c r="G80" s="37"/>
      <c r="H80" s="35">
        <v>570109758</v>
      </c>
      <c r="I80" s="35">
        <f>+I81+I103+I124</f>
        <v>570109758</v>
      </c>
      <c r="J80" s="35">
        <f>+J81+J103+J124</f>
        <v>0</v>
      </c>
      <c r="K80" s="35">
        <f>+K81+K103+K124</f>
        <v>0</v>
      </c>
      <c r="L80" s="35">
        <f>+L81+L103+L124</f>
        <v>0</v>
      </c>
      <c r="M80" s="35">
        <f>+M81+M103+M124</f>
        <v>0</v>
      </c>
      <c r="N80" s="35">
        <f t="shared" si="6"/>
        <v>0</v>
      </c>
      <c r="O80" s="35">
        <f t="shared" si="7"/>
        <v>570109758</v>
      </c>
      <c r="P80" s="23">
        <f>+'01'!R80</f>
        <v>41651621</v>
      </c>
      <c r="Q80" s="35">
        <v>36370384</v>
      </c>
      <c r="R80" s="23">
        <f t="shared" si="8"/>
        <v>78022005</v>
      </c>
      <c r="S80" s="61">
        <f>+'01'!U80</f>
        <v>15033055</v>
      </c>
      <c r="T80" s="35">
        <v>27608879</v>
      </c>
      <c r="U80" s="61">
        <f t="shared" si="9"/>
        <v>42641934</v>
      </c>
      <c r="V80" s="35">
        <f t="shared" si="10"/>
        <v>35380071</v>
      </c>
      <c r="W80" s="35">
        <f t="shared" si="11"/>
        <v>492087753</v>
      </c>
    </row>
    <row r="81" spans="2:23">
      <c r="B81" s="26" t="s">
        <v>120</v>
      </c>
      <c r="C81" s="26" t="s">
        <v>38</v>
      </c>
      <c r="D81" s="26" t="s">
        <v>5</v>
      </c>
      <c r="E81" s="27" t="s">
        <v>121</v>
      </c>
      <c r="F81" s="28" t="s">
        <v>122</v>
      </c>
      <c r="G81" s="28" t="s">
        <v>34</v>
      </c>
      <c r="H81" s="26">
        <v>294246676</v>
      </c>
      <c r="I81" s="26">
        <f>SUM(I82:I102)</f>
        <v>294246676</v>
      </c>
      <c r="J81" s="26">
        <f>SUM(J82:J102)</f>
        <v>0</v>
      </c>
      <c r="K81" s="26">
        <f>SUM(K82:K102)</f>
        <v>0</v>
      </c>
      <c r="L81" s="26">
        <f>SUM(L82:L102)</f>
        <v>0</v>
      </c>
      <c r="M81" s="26">
        <f>SUM(M82:M102)</f>
        <v>0</v>
      </c>
      <c r="N81" s="26">
        <f t="shared" si="6"/>
        <v>0</v>
      </c>
      <c r="O81" s="26">
        <f t="shared" si="7"/>
        <v>294246676</v>
      </c>
      <c r="P81" s="23">
        <f>+'01'!R81</f>
        <v>20569897</v>
      </c>
      <c r="Q81" s="26">
        <v>15818277</v>
      </c>
      <c r="R81" s="23">
        <f t="shared" si="8"/>
        <v>36388174</v>
      </c>
      <c r="S81" s="61">
        <f>+'01'!U81</f>
        <v>7188949</v>
      </c>
      <c r="T81" s="26">
        <v>11987333</v>
      </c>
      <c r="U81" s="61">
        <f t="shared" si="9"/>
        <v>19176282</v>
      </c>
      <c r="V81" s="26">
        <f t="shared" si="10"/>
        <v>17211892</v>
      </c>
      <c r="W81" s="26">
        <f t="shared" si="11"/>
        <v>257858502</v>
      </c>
    </row>
    <row r="82" spans="2:23">
      <c r="B82" s="19" t="s">
        <v>120</v>
      </c>
      <c r="C82" s="19" t="s">
        <v>38</v>
      </c>
      <c r="D82" s="19" t="s">
        <v>40</v>
      </c>
      <c r="E82" s="20" t="s">
        <v>41</v>
      </c>
      <c r="F82" s="21" t="s">
        <v>42</v>
      </c>
      <c r="G82" s="21" t="s">
        <v>43</v>
      </c>
      <c r="H82" s="19">
        <v>43386544</v>
      </c>
      <c r="I82" s="19">
        <v>43386544</v>
      </c>
      <c r="J82" s="19"/>
      <c r="K82" s="19"/>
      <c r="L82" s="19"/>
      <c r="M82" s="19"/>
      <c r="N82" s="19">
        <f t="shared" si="6"/>
        <v>0</v>
      </c>
      <c r="O82" s="19">
        <f t="shared" si="7"/>
        <v>43386544</v>
      </c>
      <c r="P82" s="23">
        <f>+'01'!R82</f>
        <v>3102794</v>
      </c>
      <c r="Q82" s="19">
        <v>3253693</v>
      </c>
      <c r="R82" s="23">
        <f t="shared" si="8"/>
        <v>6356487</v>
      </c>
      <c r="S82" s="61">
        <f>+'01'!U82</f>
        <v>1845923</v>
      </c>
      <c r="T82" s="19">
        <v>2057671</v>
      </c>
      <c r="U82" s="61">
        <f t="shared" si="9"/>
        <v>3903594</v>
      </c>
      <c r="V82" s="19">
        <f t="shared" si="10"/>
        <v>2452893</v>
      </c>
      <c r="W82" s="19">
        <f t="shared" si="11"/>
        <v>37030057</v>
      </c>
    </row>
    <row r="83" spans="2:23">
      <c r="B83" s="19" t="s">
        <v>120</v>
      </c>
      <c r="C83" s="19" t="s">
        <v>38</v>
      </c>
      <c r="D83" s="19" t="s">
        <v>44</v>
      </c>
      <c r="E83" s="20" t="s">
        <v>41</v>
      </c>
      <c r="F83" s="21" t="s">
        <v>42</v>
      </c>
      <c r="G83" s="21" t="s">
        <v>43</v>
      </c>
      <c r="H83" s="19">
        <v>51493626</v>
      </c>
      <c r="I83" s="19">
        <v>51493626</v>
      </c>
      <c r="J83" s="19"/>
      <c r="K83" s="19"/>
      <c r="L83" s="19"/>
      <c r="M83" s="19"/>
      <c r="N83" s="19">
        <f t="shared" si="6"/>
        <v>0</v>
      </c>
      <c r="O83" s="19">
        <f t="shared" si="7"/>
        <v>51493626</v>
      </c>
      <c r="P83" s="23">
        <f>+'01'!R83</f>
        <v>11452236</v>
      </c>
      <c r="Q83" s="19">
        <v>6589202</v>
      </c>
      <c r="R83" s="23">
        <f t="shared" si="8"/>
        <v>18041438</v>
      </c>
      <c r="S83" s="61">
        <f>+'01'!U83</f>
        <v>5035823</v>
      </c>
      <c r="T83" s="19">
        <v>4198193</v>
      </c>
      <c r="U83" s="61">
        <f t="shared" si="9"/>
        <v>9234016</v>
      </c>
      <c r="V83" s="19">
        <f t="shared" si="10"/>
        <v>8807422</v>
      </c>
      <c r="W83" s="19">
        <f t="shared" si="11"/>
        <v>33452188</v>
      </c>
    </row>
    <row r="84" spans="2:23">
      <c r="B84" s="19" t="s">
        <v>120</v>
      </c>
      <c r="C84" s="19" t="s">
        <v>38</v>
      </c>
      <c r="D84" s="19" t="s">
        <v>45</v>
      </c>
      <c r="E84" s="20" t="s">
        <v>41</v>
      </c>
      <c r="F84" s="21" t="s">
        <v>42</v>
      </c>
      <c r="G84" s="21" t="s">
        <v>43</v>
      </c>
      <c r="H84" s="19">
        <v>56971671</v>
      </c>
      <c r="I84" s="19">
        <v>56971671</v>
      </c>
      <c r="J84" s="19"/>
      <c r="K84" s="19"/>
      <c r="L84" s="19"/>
      <c r="M84" s="19"/>
      <c r="N84" s="19">
        <f t="shared" si="6"/>
        <v>0</v>
      </c>
      <c r="O84" s="19">
        <f t="shared" si="7"/>
        <v>56971671</v>
      </c>
      <c r="P84" s="23">
        <f>+'01'!R84</f>
        <v>482200</v>
      </c>
      <c r="Q84" s="19">
        <v>277440</v>
      </c>
      <c r="R84" s="23">
        <f t="shared" si="8"/>
        <v>759640</v>
      </c>
      <c r="S84" s="61">
        <f>+'01'!U84</f>
        <v>212035</v>
      </c>
      <c r="T84" s="19">
        <v>176765</v>
      </c>
      <c r="U84" s="61">
        <f t="shared" si="9"/>
        <v>388800</v>
      </c>
      <c r="V84" s="19">
        <f t="shared" si="10"/>
        <v>370840</v>
      </c>
      <c r="W84" s="19">
        <f t="shared" si="11"/>
        <v>56212031</v>
      </c>
    </row>
    <row r="85" spans="2:23">
      <c r="B85" s="19" t="s">
        <v>120</v>
      </c>
      <c r="C85" s="19" t="s">
        <v>38</v>
      </c>
      <c r="D85" s="19" t="s">
        <v>46</v>
      </c>
      <c r="E85" s="20" t="s">
        <v>41</v>
      </c>
      <c r="F85" s="21" t="s">
        <v>42</v>
      </c>
      <c r="G85" s="21" t="s">
        <v>43</v>
      </c>
      <c r="H85" s="19">
        <v>1095609</v>
      </c>
      <c r="I85" s="19">
        <v>1095609</v>
      </c>
      <c r="J85" s="19"/>
      <c r="K85" s="19"/>
      <c r="L85" s="19"/>
      <c r="M85" s="19"/>
      <c r="N85" s="19">
        <f t="shared" si="6"/>
        <v>0</v>
      </c>
      <c r="O85" s="19">
        <f t="shared" si="7"/>
        <v>1095609</v>
      </c>
      <c r="P85" s="23">
        <f>+'01'!R85</f>
        <v>120550</v>
      </c>
      <c r="Q85" s="19">
        <v>69360</v>
      </c>
      <c r="R85" s="23">
        <f t="shared" si="8"/>
        <v>189910</v>
      </c>
      <c r="S85" s="61">
        <f>+'01'!U85</f>
        <v>53010</v>
      </c>
      <c r="T85" s="19">
        <v>44193</v>
      </c>
      <c r="U85" s="61">
        <f t="shared" si="9"/>
        <v>97203</v>
      </c>
      <c r="V85" s="19">
        <f t="shared" si="10"/>
        <v>92707</v>
      </c>
      <c r="W85" s="19">
        <f t="shared" si="11"/>
        <v>905699</v>
      </c>
    </row>
    <row r="86" spans="2:23">
      <c r="B86" s="19" t="s">
        <v>120</v>
      </c>
      <c r="C86" s="19" t="s">
        <v>38</v>
      </c>
      <c r="D86" s="19" t="s">
        <v>47</v>
      </c>
      <c r="E86" s="20" t="s">
        <v>41</v>
      </c>
      <c r="F86" s="21" t="s">
        <v>42</v>
      </c>
      <c r="G86" s="21" t="s">
        <v>43</v>
      </c>
      <c r="H86" s="19">
        <v>3000000</v>
      </c>
      <c r="I86" s="19">
        <v>3000000</v>
      </c>
      <c r="J86" s="19"/>
      <c r="K86" s="19"/>
      <c r="L86" s="19"/>
      <c r="M86" s="19"/>
      <c r="N86" s="19">
        <f t="shared" si="6"/>
        <v>0</v>
      </c>
      <c r="O86" s="19">
        <f t="shared" si="7"/>
        <v>3000000</v>
      </c>
      <c r="P86" s="23">
        <f>+'01'!R86</f>
        <v>0</v>
      </c>
      <c r="Q86" s="19">
        <v>392350</v>
      </c>
      <c r="R86" s="23">
        <f t="shared" si="8"/>
        <v>392350</v>
      </c>
      <c r="S86" s="61">
        <f>+'01'!U86</f>
        <v>0</v>
      </c>
      <c r="T86" s="19">
        <v>196175</v>
      </c>
      <c r="U86" s="61">
        <f t="shared" si="9"/>
        <v>196175</v>
      </c>
      <c r="V86" s="19">
        <f t="shared" si="10"/>
        <v>196175</v>
      </c>
      <c r="W86" s="19">
        <f t="shared" si="11"/>
        <v>2607650</v>
      </c>
    </row>
    <row r="87" spans="2:23">
      <c r="B87" s="19" t="s">
        <v>120</v>
      </c>
      <c r="C87" s="19" t="s">
        <v>38</v>
      </c>
      <c r="D87" s="19" t="s">
        <v>48</v>
      </c>
      <c r="E87" s="20" t="s">
        <v>41</v>
      </c>
      <c r="F87" s="21" t="s">
        <v>42</v>
      </c>
      <c r="G87" s="21" t="s">
        <v>43</v>
      </c>
      <c r="H87" s="19">
        <v>3000000</v>
      </c>
      <c r="I87" s="19">
        <v>3000000</v>
      </c>
      <c r="J87" s="19"/>
      <c r="K87" s="19"/>
      <c r="L87" s="19"/>
      <c r="M87" s="19"/>
      <c r="N87" s="19">
        <f t="shared" si="6"/>
        <v>0</v>
      </c>
      <c r="O87" s="19">
        <f t="shared" si="7"/>
        <v>3000000</v>
      </c>
      <c r="P87" s="23">
        <f>+'01'!R87</f>
        <v>0</v>
      </c>
      <c r="Q87" s="19"/>
      <c r="R87" s="23">
        <f t="shared" si="8"/>
        <v>0</v>
      </c>
      <c r="S87" s="61">
        <f>+'01'!U87</f>
        <v>0</v>
      </c>
      <c r="T87" s="19"/>
      <c r="U87" s="61">
        <f t="shared" si="9"/>
        <v>0</v>
      </c>
      <c r="V87" s="19">
        <f t="shared" si="10"/>
        <v>0</v>
      </c>
      <c r="W87" s="19">
        <f t="shared" si="11"/>
        <v>3000000</v>
      </c>
    </row>
    <row r="88" spans="2:23">
      <c r="B88" s="19" t="s">
        <v>120</v>
      </c>
      <c r="C88" s="19" t="s">
        <v>38</v>
      </c>
      <c r="D88" s="19" t="s">
        <v>49</v>
      </c>
      <c r="E88" s="20" t="s">
        <v>41</v>
      </c>
      <c r="F88" s="21" t="s">
        <v>42</v>
      </c>
      <c r="G88" s="21" t="s">
        <v>43</v>
      </c>
      <c r="H88" s="19">
        <v>17000000</v>
      </c>
      <c r="I88" s="19">
        <v>17000000</v>
      </c>
      <c r="J88" s="19"/>
      <c r="K88" s="19"/>
      <c r="L88" s="19"/>
      <c r="M88" s="19"/>
      <c r="N88" s="19">
        <f t="shared" si="6"/>
        <v>0</v>
      </c>
      <c r="O88" s="19">
        <f t="shared" si="7"/>
        <v>17000000</v>
      </c>
      <c r="P88" s="23">
        <f>+'01'!R88</f>
        <v>0</v>
      </c>
      <c r="Q88" s="19"/>
      <c r="R88" s="23">
        <f t="shared" si="8"/>
        <v>0</v>
      </c>
      <c r="S88" s="61">
        <f>+'01'!U88</f>
        <v>0</v>
      </c>
      <c r="T88" s="19"/>
      <c r="U88" s="61">
        <f t="shared" si="9"/>
        <v>0</v>
      </c>
      <c r="V88" s="19">
        <f t="shared" si="10"/>
        <v>0</v>
      </c>
      <c r="W88" s="19">
        <f t="shared" si="11"/>
        <v>17000000</v>
      </c>
    </row>
    <row r="89" spans="2:23">
      <c r="B89" s="19" t="s">
        <v>120</v>
      </c>
      <c r="C89" s="19" t="s">
        <v>38</v>
      </c>
      <c r="D89" s="19" t="s">
        <v>50</v>
      </c>
      <c r="E89" s="20" t="s">
        <v>51</v>
      </c>
      <c r="F89" s="21" t="s">
        <v>52</v>
      </c>
      <c r="G89" s="21" t="s">
        <v>53</v>
      </c>
      <c r="H89" s="19">
        <v>1500000</v>
      </c>
      <c r="I89" s="19">
        <v>1500000</v>
      </c>
      <c r="J89" s="19"/>
      <c r="K89" s="19"/>
      <c r="L89" s="19"/>
      <c r="M89" s="19"/>
      <c r="N89" s="19">
        <f t="shared" si="6"/>
        <v>0</v>
      </c>
      <c r="O89" s="19">
        <f t="shared" si="7"/>
        <v>1500000</v>
      </c>
      <c r="P89" s="23">
        <f>+'01'!R89</f>
        <v>136406</v>
      </c>
      <c r="Q89" s="19">
        <v>181870</v>
      </c>
      <c r="R89" s="23">
        <f t="shared" si="8"/>
        <v>318276</v>
      </c>
      <c r="S89" s="61">
        <f>+'01'!U89</f>
        <v>39565</v>
      </c>
      <c r="T89" s="19">
        <v>38059</v>
      </c>
      <c r="U89" s="61">
        <f t="shared" si="9"/>
        <v>77624</v>
      </c>
      <c r="V89" s="19">
        <f t="shared" si="10"/>
        <v>240652</v>
      </c>
      <c r="W89" s="19">
        <f t="shared" si="11"/>
        <v>1181724</v>
      </c>
    </row>
    <row r="90" spans="2:23">
      <c r="B90" s="19" t="s">
        <v>120</v>
      </c>
      <c r="C90" s="19" t="s">
        <v>38</v>
      </c>
      <c r="D90" s="19" t="s">
        <v>54</v>
      </c>
      <c r="E90" s="20" t="s">
        <v>55</v>
      </c>
      <c r="F90" s="21" t="s">
        <v>56</v>
      </c>
      <c r="G90" s="21" t="s">
        <v>57</v>
      </c>
      <c r="H90" s="19">
        <v>37887878</v>
      </c>
      <c r="I90" s="19">
        <v>37887878</v>
      </c>
      <c r="J90" s="19"/>
      <c r="K90" s="19"/>
      <c r="L90" s="19"/>
      <c r="M90" s="19"/>
      <c r="N90" s="19">
        <f t="shared" si="6"/>
        <v>0</v>
      </c>
      <c r="O90" s="19">
        <f t="shared" si="7"/>
        <v>37887878</v>
      </c>
      <c r="P90" s="23">
        <f>+'01'!R90</f>
        <v>1815967</v>
      </c>
      <c r="Q90" s="19">
        <v>1905315</v>
      </c>
      <c r="R90" s="23">
        <f t="shared" si="8"/>
        <v>3721282</v>
      </c>
      <c r="S90" s="61">
        <f>+'01'!U90</f>
        <v>0</v>
      </c>
      <c r="T90" s="19">
        <v>1815967</v>
      </c>
      <c r="U90" s="61">
        <f t="shared" si="9"/>
        <v>1815967</v>
      </c>
      <c r="V90" s="19">
        <f t="shared" si="10"/>
        <v>1905315</v>
      </c>
      <c r="W90" s="19">
        <f t="shared" si="11"/>
        <v>34166596</v>
      </c>
    </row>
    <row r="91" spans="2:23">
      <c r="B91" s="19" t="s">
        <v>120</v>
      </c>
      <c r="C91" s="19" t="s">
        <v>38</v>
      </c>
      <c r="D91" s="19" t="s">
        <v>58</v>
      </c>
      <c r="E91" s="20" t="s">
        <v>55</v>
      </c>
      <c r="F91" s="21" t="s">
        <v>56</v>
      </c>
      <c r="G91" s="21" t="s">
        <v>57</v>
      </c>
      <c r="H91" s="19">
        <v>33795513</v>
      </c>
      <c r="I91" s="19">
        <v>33795513</v>
      </c>
      <c r="J91" s="19"/>
      <c r="K91" s="19"/>
      <c r="L91" s="19"/>
      <c r="M91" s="19"/>
      <c r="N91" s="19">
        <f t="shared" si="6"/>
        <v>0</v>
      </c>
      <c r="O91" s="19">
        <f t="shared" si="7"/>
        <v>33795513</v>
      </c>
      <c r="P91" s="23">
        <f>+'01'!R91</f>
        <v>3284293</v>
      </c>
      <c r="Q91" s="19">
        <v>2988594</v>
      </c>
      <c r="R91" s="23">
        <f t="shared" si="8"/>
        <v>6272887</v>
      </c>
      <c r="S91" s="61">
        <f>+'01'!U91</f>
        <v>0</v>
      </c>
      <c r="T91" s="19">
        <v>3284293</v>
      </c>
      <c r="U91" s="61">
        <f t="shared" si="9"/>
        <v>3284293</v>
      </c>
      <c r="V91" s="19">
        <f t="shared" si="10"/>
        <v>2988594</v>
      </c>
      <c r="W91" s="19">
        <f t="shared" si="11"/>
        <v>27522626</v>
      </c>
    </row>
    <row r="92" spans="2:23">
      <c r="B92" s="19" t="s">
        <v>120</v>
      </c>
      <c r="C92" s="19" t="s">
        <v>38</v>
      </c>
      <c r="D92" s="19" t="s">
        <v>59</v>
      </c>
      <c r="E92" s="20" t="s">
        <v>55</v>
      </c>
      <c r="F92" s="21" t="s">
        <v>56</v>
      </c>
      <c r="G92" s="21" t="s">
        <v>57</v>
      </c>
      <c r="H92" s="19">
        <v>37390781</v>
      </c>
      <c r="I92" s="19">
        <v>37390781</v>
      </c>
      <c r="J92" s="19"/>
      <c r="K92" s="19"/>
      <c r="L92" s="19"/>
      <c r="M92" s="19"/>
      <c r="N92" s="19">
        <f t="shared" si="6"/>
        <v>0</v>
      </c>
      <c r="O92" s="19">
        <f t="shared" si="7"/>
        <v>37390781</v>
      </c>
      <c r="P92" s="23">
        <f>+'01'!R92</f>
        <v>138286</v>
      </c>
      <c r="Q92" s="19">
        <v>125836</v>
      </c>
      <c r="R92" s="23">
        <f t="shared" si="8"/>
        <v>264122</v>
      </c>
      <c r="S92" s="61">
        <f>+'01'!U92</f>
        <v>0</v>
      </c>
      <c r="T92" s="19">
        <v>138286</v>
      </c>
      <c r="U92" s="61">
        <f t="shared" si="9"/>
        <v>138286</v>
      </c>
      <c r="V92" s="19">
        <f t="shared" si="10"/>
        <v>125836</v>
      </c>
      <c r="W92" s="19">
        <f t="shared" si="11"/>
        <v>37126659</v>
      </c>
    </row>
    <row r="93" spans="2:23">
      <c r="B93" s="19" t="s">
        <v>120</v>
      </c>
      <c r="C93" s="19" t="s">
        <v>38</v>
      </c>
      <c r="D93" s="19" t="s">
        <v>60</v>
      </c>
      <c r="E93" s="20" t="s">
        <v>55</v>
      </c>
      <c r="F93" s="21" t="s">
        <v>56</v>
      </c>
      <c r="G93" s="21" t="s">
        <v>57</v>
      </c>
      <c r="H93" s="19">
        <v>719054</v>
      </c>
      <c r="I93" s="19">
        <v>719054</v>
      </c>
      <c r="J93" s="19"/>
      <c r="K93" s="19"/>
      <c r="L93" s="19"/>
      <c r="M93" s="19"/>
      <c r="N93" s="19">
        <f t="shared" si="6"/>
        <v>0</v>
      </c>
      <c r="O93" s="19">
        <f t="shared" si="7"/>
        <v>719054</v>
      </c>
      <c r="P93" s="23">
        <f>+'01'!R93</f>
        <v>34572</v>
      </c>
      <c r="Q93" s="19">
        <v>31458</v>
      </c>
      <c r="R93" s="23">
        <f t="shared" si="8"/>
        <v>66030</v>
      </c>
      <c r="S93" s="61">
        <f>+'01'!U93</f>
        <v>0</v>
      </c>
      <c r="T93" s="19">
        <v>34572</v>
      </c>
      <c r="U93" s="61">
        <f t="shared" si="9"/>
        <v>34572</v>
      </c>
      <c r="V93" s="19">
        <f t="shared" si="10"/>
        <v>31458</v>
      </c>
      <c r="W93" s="19">
        <f t="shared" si="11"/>
        <v>653024</v>
      </c>
    </row>
    <row r="94" spans="2:23">
      <c r="B94" s="19" t="s">
        <v>120</v>
      </c>
      <c r="C94" s="19" t="s">
        <v>38</v>
      </c>
      <c r="D94" s="19" t="s">
        <v>61</v>
      </c>
      <c r="E94" s="20" t="s">
        <v>62</v>
      </c>
      <c r="F94" s="21" t="s">
        <v>63</v>
      </c>
      <c r="G94" s="21" t="s">
        <v>64</v>
      </c>
      <c r="H94" s="19">
        <v>2000000</v>
      </c>
      <c r="I94" s="19">
        <v>2000000</v>
      </c>
      <c r="J94" s="19"/>
      <c r="K94" s="19"/>
      <c r="L94" s="19"/>
      <c r="M94" s="19"/>
      <c r="N94" s="19">
        <f t="shared" si="6"/>
        <v>0</v>
      </c>
      <c r="O94" s="19">
        <f t="shared" si="7"/>
        <v>2000000</v>
      </c>
      <c r="P94" s="23">
        <f>+'01'!R94</f>
        <v>2593</v>
      </c>
      <c r="Q94" s="19">
        <v>3159</v>
      </c>
      <c r="R94" s="23">
        <f t="shared" si="8"/>
        <v>5752</v>
      </c>
      <c r="S94" s="61">
        <f>+'01'!U94</f>
        <v>2593</v>
      </c>
      <c r="T94" s="19">
        <v>3159</v>
      </c>
      <c r="U94" s="61">
        <f t="shared" si="9"/>
        <v>5752</v>
      </c>
      <c r="V94" s="19">
        <f t="shared" si="10"/>
        <v>0</v>
      </c>
      <c r="W94" s="19">
        <f t="shared" si="11"/>
        <v>1994248</v>
      </c>
    </row>
    <row r="95" spans="2:23">
      <c r="B95" s="19" t="s">
        <v>120</v>
      </c>
      <c r="C95" s="19" t="s">
        <v>38</v>
      </c>
      <c r="D95" s="19" t="s">
        <v>65</v>
      </c>
      <c r="E95" s="20" t="s">
        <v>66</v>
      </c>
      <c r="F95" s="21" t="s">
        <v>52</v>
      </c>
      <c r="G95" s="21" t="s">
        <v>67</v>
      </c>
      <c r="H95" s="19">
        <v>1000</v>
      </c>
      <c r="I95" s="19">
        <v>1000</v>
      </c>
      <c r="J95" s="19"/>
      <c r="K95" s="19"/>
      <c r="L95" s="19"/>
      <c r="M95" s="19"/>
      <c r="N95" s="19">
        <f t="shared" si="6"/>
        <v>0</v>
      </c>
      <c r="O95" s="19">
        <f t="shared" si="7"/>
        <v>1000</v>
      </c>
      <c r="P95" s="23">
        <f>+'01'!R95</f>
        <v>0</v>
      </c>
      <c r="Q95" s="19"/>
      <c r="R95" s="23">
        <f t="shared" si="8"/>
        <v>0</v>
      </c>
      <c r="S95" s="61">
        <f>+'01'!U95</f>
        <v>0</v>
      </c>
      <c r="T95" s="19"/>
      <c r="U95" s="61">
        <f t="shared" si="9"/>
        <v>0</v>
      </c>
      <c r="V95" s="19">
        <f t="shared" si="10"/>
        <v>0</v>
      </c>
      <c r="W95" s="19">
        <f t="shared" si="11"/>
        <v>1000</v>
      </c>
    </row>
    <row r="96" spans="2:23">
      <c r="B96" s="19" t="s">
        <v>120</v>
      </c>
      <c r="C96" s="19" t="s">
        <v>38</v>
      </c>
      <c r="D96" s="19" t="s">
        <v>68</v>
      </c>
      <c r="E96" s="20" t="s">
        <v>69</v>
      </c>
      <c r="F96" s="21" t="s">
        <v>42</v>
      </c>
      <c r="G96" s="21" t="s">
        <v>70</v>
      </c>
      <c r="H96" s="19">
        <v>1000000</v>
      </c>
      <c r="I96" s="19">
        <v>1000000</v>
      </c>
      <c r="J96" s="19"/>
      <c r="K96" s="19"/>
      <c r="L96" s="19"/>
      <c r="M96" s="19"/>
      <c r="N96" s="19">
        <f t="shared" si="6"/>
        <v>0</v>
      </c>
      <c r="O96" s="19">
        <f t="shared" si="7"/>
        <v>1000000</v>
      </c>
      <c r="P96" s="23">
        <f>+'01'!R96</f>
        <v>0</v>
      </c>
      <c r="Q96" s="19"/>
      <c r="R96" s="23">
        <f t="shared" si="8"/>
        <v>0</v>
      </c>
      <c r="S96" s="61">
        <f>+'01'!U96</f>
        <v>0</v>
      </c>
      <c r="T96" s="19"/>
      <c r="U96" s="61">
        <f t="shared" si="9"/>
        <v>0</v>
      </c>
      <c r="V96" s="19">
        <f t="shared" si="10"/>
        <v>0</v>
      </c>
      <c r="W96" s="19">
        <f t="shared" si="11"/>
        <v>1000000</v>
      </c>
    </row>
    <row r="97" spans="2:23">
      <c r="B97" s="19" t="s">
        <v>120</v>
      </c>
      <c r="C97" s="19" t="s">
        <v>38</v>
      </c>
      <c r="D97" s="19" t="s">
        <v>71</v>
      </c>
      <c r="E97" s="20" t="s">
        <v>72</v>
      </c>
      <c r="F97" s="21" t="s">
        <v>73</v>
      </c>
      <c r="G97" s="21" t="s">
        <v>74</v>
      </c>
      <c r="H97" s="19">
        <v>1000</v>
      </c>
      <c r="I97" s="19">
        <v>1000</v>
      </c>
      <c r="J97" s="19"/>
      <c r="K97" s="19"/>
      <c r="L97" s="19"/>
      <c r="M97" s="19"/>
      <c r="N97" s="19">
        <f t="shared" si="6"/>
        <v>0</v>
      </c>
      <c r="O97" s="19">
        <f t="shared" si="7"/>
        <v>1000</v>
      </c>
      <c r="P97" s="23">
        <f>+'01'!R97</f>
        <v>0</v>
      </c>
      <c r="Q97" s="19"/>
      <c r="R97" s="23">
        <f t="shared" si="8"/>
        <v>0</v>
      </c>
      <c r="S97" s="61">
        <f>+'01'!U97</f>
        <v>0</v>
      </c>
      <c r="T97" s="19"/>
      <c r="U97" s="61">
        <f t="shared" si="9"/>
        <v>0</v>
      </c>
      <c r="V97" s="19">
        <f t="shared" si="10"/>
        <v>0</v>
      </c>
      <c r="W97" s="19">
        <f t="shared" si="11"/>
        <v>1000</v>
      </c>
    </row>
    <row r="98" spans="2:23">
      <c r="B98" s="19" t="s">
        <v>120</v>
      </c>
      <c r="C98" s="19" t="s">
        <v>38</v>
      </c>
      <c r="D98" s="19" t="s">
        <v>75</v>
      </c>
      <c r="E98" s="20" t="s">
        <v>76</v>
      </c>
      <c r="F98" s="21" t="s">
        <v>77</v>
      </c>
      <c r="G98" s="21" t="s">
        <v>78</v>
      </c>
      <c r="H98" s="19">
        <v>4000000</v>
      </c>
      <c r="I98" s="19">
        <v>4000000</v>
      </c>
      <c r="J98" s="19"/>
      <c r="K98" s="19"/>
      <c r="L98" s="19"/>
      <c r="M98" s="19"/>
      <c r="N98" s="19">
        <f t="shared" si="6"/>
        <v>0</v>
      </c>
      <c r="O98" s="19">
        <f t="shared" si="7"/>
        <v>4000000</v>
      </c>
      <c r="P98" s="23">
        <f>+'01'!R98</f>
        <v>0</v>
      </c>
      <c r="Q98" s="19"/>
      <c r="R98" s="23">
        <f t="shared" si="8"/>
        <v>0</v>
      </c>
      <c r="S98" s="61">
        <f>+'01'!U98</f>
        <v>0</v>
      </c>
      <c r="T98" s="19"/>
      <c r="U98" s="61">
        <f t="shared" si="9"/>
        <v>0</v>
      </c>
      <c r="V98" s="19">
        <f t="shared" si="10"/>
        <v>0</v>
      </c>
      <c r="W98" s="19">
        <f t="shared" si="11"/>
        <v>4000000</v>
      </c>
    </row>
    <row r="99" spans="2:23">
      <c r="B99" s="19" t="s">
        <v>120</v>
      </c>
      <c r="C99" s="19" t="s">
        <v>38</v>
      </c>
      <c r="D99" s="19" t="s">
        <v>79</v>
      </c>
      <c r="E99" s="20" t="s">
        <v>80</v>
      </c>
      <c r="F99" s="21" t="s">
        <v>81</v>
      </c>
      <c r="G99" s="21" t="s">
        <v>82</v>
      </c>
      <c r="H99" s="19">
        <v>1000</v>
      </c>
      <c r="I99" s="19">
        <v>1000</v>
      </c>
      <c r="J99" s="19"/>
      <c r="K99" s="19"/>
      <c r="L99" s="19"/>
      <c r="M99" s="19"/>
      <c r="N99" s="19">
        <f t="shared" si="6"/>
        <v>0</v>
      </c>
      <c r="O99" s="19">
        <f t="shared" si="7"/>
        <v>1000</v>
      </c>
      <c r="P99" s="23">
        <f>+'01'!R99</f>
        <v>0</v>
      </c>
      <c r="Q99" s="19"/>
      <c r="R99" s="23">
        <f t="shared" si="8"/>
        <v>0</v>
      </c>
      <c r="S99" s="61">
        <f>+'01'!U99</f>
        <v>0</v>
      </c>
      <c r="T99" s="19"/>
      <c r="U99" s="61">
        <f t="shared" si="9"/>
        <v>0</v>
      </c>
      <c r="V99" s="19">
        <f t="shared" si="10"/>
        <v>0</v>
      </c>
      <c r="W99" s="19">
        <f t="shared" si="11"/>
        <v>1000</v>
      </c>
    </row>
    <row r="100" spans="2:23">
      <c r="B100" s="19" t="s">
        <v>120</v>
      </c>
      <c r="C100" s="19" t="s">
        <v>38</v>
      </c>
      <c r="D100" s="19" t="s">
        <v>83</v>
      </c>
      <c r="E100" s="20" t="s">
        <v>84</v>
      </c>
      <c r="F100" s="21" t="s">
        <v>85</v>
      </c>
      <c r="G100" s="21" t="s">
        <v>86</v>
      </c>
      <c r="H100" s="19">
        <v>1000</v>
      </c>
      <c r="I100" s="19">
        <v>1000</v>
      </c>
      <c r="J100" s="19"/>
      <c r="K100" s="19"/>
      <c r="L100" s="19"/>
      <c r="M100" s="19"/>
      <c r="N100" s="19">
        <f t="shared" si="6"/>
        <v>0</v>
      </c>
      <c r="O100" s="19">
        <f t="shared" si="7"/>
        <v>1000</v>
      </c>
      <c r="P100" s="23">
        <f>+'01'!R100</f>
        <v>0</v>
      </c>
      <c r="Q100" s="19"/>
      <c r="R100" s="23">
        <f t="shared" si="8"/>
        <v>0</v>
      </c>
      <c r="S100" s="61">
        <f>+'01'!U100</f>
        <v>0</v>
      </c>
      <c r="T100" s="19"/>
      <c r="U100" s="61">
        <f t="shared" si="9"/>
        <v>0</v>
      </c>
      <c r="V100" s="19">
        <f t="shared" si="10"/>
        <v>0</v>
      </c>
      <c r="W100" s="19">
        <f t="shared" si="11"/>
        <v>1000</v>
      </c>
    </row>
    <row r="101" spans="2:23">
      <c r="B101" s="19" t="s">
        <v>120</v>
      </c>
      <c r="C101" s="19" t="s">
        <v>38</v>
      </c>
      <c r="D101" s="19" t="s">
        <v>87</v>
      </c>
      <c r="E101" s="20" t="s">
        <v>88</v>
      </c>
      <c r="F101" s="21" t="s">
        <v>89</v>
      </c>
      <c r="G101" s="21" t="s">
        <v>90</v>
      </c>
      <c r="H101" s="19">
        <v>1000</v>
      </c>
      <c r="I101" s="19">
        <v>1000</v>
      </c>
      <c r="J101" s="19"/>
      <c r="K101" s="19"/>
      <c r="L101" s="19"/>
      <c r="M101" s="19"/>
      <c r="N101" s="19">
        <f t="shared" si="6"/>
        <v>0</v>
      </c>
      <c r="O101" s="19">
        <f t="shared" si="7"/>
        <v>1000</v>
      </c>
      <c r="P101" s="23">
        <f>+'01'!R101</f>
        <v>0</v>
      </c>
      <c r="Q101" s="19"/>
      <c r="R101" s="23">
        <f t="shared" si="8"/>
        <v>0</v>
      </c>
      <c r="S101" s="61">
        <f>+'01'!U101</f>
        <v>0</v>
      </c>
      <c r="T101" s="19"/>
      <c r="U101" s="61">
        <f t="shared" si="9"/>
        <v>0</v>
      </c>
      <c r="V101" s="19">
        <f t="shared" si="10"/>
        <v>0</v>
      </c>
      <c r="W101" s="19">
        <f t="shared" si="11"/>
        <v>1000</v>
      </c>
    </row>
    <row r="102" spans="2:23">
      <c r="B102" s="19" t="s">
        <v>120</v>
      </c>
      <c r="C102" s="19" t="s">
        <v>38</v>
      </c>
      <c r="D102" s="19" t="s">
        <v>91</v>
      </c>
      <c r="E102" s="20" t="s">
        <v>92</v>
      </c>
      <c r="F102" s="21" t="s">
        <v>42</v>
      </c>
      <c r="G102" s="21" t="s">
        <v>93</v>
      </c>
      <c r="H102" s="19">
        <v>1000</v>
      </c>
      <c r="I102" s="19">
        <v>1000</v>
      </c>
      <c r="J102" s="19"/>
      <c r="K102" s="19"/>
      <c r="L102" s="19"/>
      <c r="M102" s="19"/>
      <c r="N102" s="19">
        <f t="shared" si="6"/>
        <v>0</v>
      </c>
      <c r="O102" s="19">
        <f t="shared" si="7"/>
        <v>1000</v>
      </c>
      <c r="P102" s="23">
        <f>+'01'!R102</f>
        <v>0</v>
      </c>
      <c r="Q102" s="19"/>
      <c r="R102" s="23">
        <f t="shared" si="8"/>
        <v>0</v>
      </c>
      <c r="S102" s="61">
        <f>+'01'!U102</f>
        <v>0</v>
      </c>
      <c r="T102" s="19"/>
      <c r="U102" s="61">
        <f t="shared" si="9"/>
        <v>0</v>
      </c>
      <c r="V102" s="19">
        <f t="shared" si="10"/>
        <v>0</v>
      </c>
      <c r="W102" s="19">
        <f t="shared" si="11"/>
        <v>1000</v>
      </c>
    </row>
    <row r="103" spans="2:23">
      <c r="B103" s="29" t="s">
        <v>120</v>
      </c>
      <c r="C103" s="29" t="s">
        <v>94</v>
      </c>
      <c r="D103" s="29" t="s">
        <v>5</v>
      </c>
      <c r="E103" s="30"/>
      <c r="F103" s="31"/>
      <c r="G103" s="31" t="s">
        <v>34</v>
      </c>
      <c r="H103" s="29">
        <v>141958453</v>
      </c>
      <c r="I103" s="29">
        <f>SUM(I104:I123)</f>
        <v>141958453</v>
      </c>
      <c r="J103" s="29">
        <f>SUM(J104:J123)</f>
        <v>0</v>
      </c>
      <c r="K103" s="29">
        <f>SUM(K104:K123)</f>
        <v>0</v>
      </c>
      <c r="L103" s="29">
        <f>SUM(L104:L123)</f>
        <v>0</v>
      </c>
      <c r="M103" s="29">
        <f>SUM(M104:M123)</f>
        <v>0</v>
      </c>
      <c r="N103" s="29">
        <f t="shared" si="6"/>
        <v>0</v>
      </c>
      <c r="O103" s="29">
        <f t="shared" si="7"/>
        <v>141958453</v>
      </c>
      <c r="P103" s="23">
        <f>+'01'!R103</f>
        <v>8779355</v>
      </c>
      <c r="Q103" s="29">
        <v>8195264</v>
      </c>
      <c r="R103" s="23">
        <f t="shared" si="8"/>
        <v>16974619</v>
      </c>
      <c r="S103" s="61">
        <f>+'01'!U103</f>
        <v>3551917</v>
      </c>
      <c r="T103" s="29">
        <v>6303182</v>
      </c>
      <c r="U103" s="61">
        <f t="shared" si="9"/>
        <v>9855099</v>
      </c>
      <c r="V103" s="29">
        <f t="shared" si="10"/>
        <v>7119520</v>
      </c>
      <c r="W103" s="29">
        <f t="shared" si="11"/>
        <v>124983834</v>
      </c>
    </row>
    <row r="104" spans="2:23">
      <c r="B104" s="19" t="s">
        <v>120</v>
      </c>
      <c r="C104" s="19" t="s">
        <v>94</v>
      </c>
      <c r="D104" s="19" t="s">
        <v>40</v>
      </c>
      <c r="E104" s="20" t="s">
        <v>95</v>
      </c>
      <c r="F104" s="21" t="s">
        <v>42</v>
      </c>
      <c r="G104" s="21" t="s">
        <v>96</v>
      </c>
      <c r="H104" s="19">
        <v>20989569</v>
      </c>
      <c r="I104" s="19">
        <v>20989569</v>
      </c>
      <c r="J104" s="19"/>
      <c r="K104" s="19"/>
      <c r="L104" s="19"/>
      <c r="M104" s="19"/>
      <c r="N104" s="19">
        <f t="shared" si="6"/>
        <v>0</v>
      </c>
      <c r="O104" s="19">
        <f t="shared" si="7"/>
        <v>20989569</v>
      </c>
      <c r="P104" s="23">
        <f>+'01'!R104</f>
        <v>2072440</v>
      </c>
      <c r="Q104" s="19">
        <v>2131779</v>
      </c>
      <c r="R104" s="23">
        <f t="shared" si="8"/>
        <v>4204219</v>
      </c>
      <c r="S104" s="61">
        <f>+'01'!U104</f>
        <v>1197892</v>
      </c>
      <c r="T104" s="19">
        <v>1345023</v>
      </c>
      <c r="U104" s="61">
        <f t="shared" si="9"/>
        <v>2542915</v>
      </c>
      <c r="V104" s="19">
        <f t="shared" si="10"/>
        <v>1661304</v>
      </c>
      <c r="W104" s="19">
        <f t="shared" si="11"/>
        <v>16785350</v>
      </c>
    </row>
    <row r="105" spans="2:23">
      <c r="B105" s="19" t="s">
        <v>120</v>
      </c>
      <c r="C105" s="19" t="s">
        <v>94</v>
      </c>
      <c r="D105" s="19" t="s">
        <v>44</v>
      </c>
      <c r="E105" s="20" t="s">
        <v>95</v>
      </c>
      <c r="F105" s="21" t="s">
        <v>42</v>
      </c>
      <c r="G105" s="21" t="s">
        <v>96</v>
      </c>
      <c r="H105" s="19">
        <v>35058188</v>
      </c>
      <c r="I105" s="19">
        <v>35058188</v>
      </c>
      <c r="J105" s="19"/>
      <c r="K105" s="19"/>
      <c r="L105" s="19"/>
      <c r="M105" s="19"/>
      <c r="N105" s="19">
        <f t="shared" si="6"/>
        <v>0</v>
      </c>
      <c r="O105" s="19">
        <f t="shared" si="7"/>
        <v>35058188</v>
      </c>
      <c r="P105" s="23">
        <f>+'01'!R105</f>
        <v>3623132</v>
      </c>
      <c r="Q105" s="19">
        <v>3096524</v>
      </c>
      <c r="R105" s="23">
        <f t="shared" si="8"/>
        <v>6719656</v>
      </c>
      <c r="S105" s="61">
        <f>+'01'!U105</f>
        <v>2215664</v>
      </c>
      <c r="T105" s="19">
        <v>2012444</v>
      </c>
      <c r="U105" s="61">
        <f t="shared" si="9"/>
        <v>4228108</v>
      </c>
      <c r="V105" s="19">
        <f t="shared" si="10"/>
        <v>2491548</v>
      </c>
      <c r="W105" s="19">
        <f t="shared" si="11"/>
        <v>28338532</v>
      </c>
    </row>
    <row r="106" spans="2:23">
      <c r="B106" s="19" t="s">
        <v>120</v>
      </c>
      <c r="C106" s="19" t="s">
        <v>94</v>
      </c>
      <c r="D106" s="19" t="s">
        <v>45</v>
      </c>
      <c r="E106" s="20" t="s">
        <v>95</v>
      </c>
      <c r="F106" s="21" t="s">
        <v>42</v>
      </c>
      <c r="G106" s="21" t="s">
        <v>96</v>
      </c>
      <c r="H106" s="19">
        <v>7471417</v>
      </c>
      <c r="I106" s="19">
        <v>7471417</v>
      </c>
      <c r="J106" s="19"/>
      <c r="K106" s="19"/>
      <c r="L106" s="19"/>
      <c r="M106" s="19"/>
      <c r="N106" s="19">
        <f t="shared" si="6"/>
        <v>0</v>
      </c>
      <c r="O106" s="19">
        <f t="shared" si="7"/>
        <v>7471417</v>
      </c>
      <c r="P106" s="23">
        <f>+'01'!R106</f>
        <v>76276</v>
      </c>
      <c r="Q106" s="19">
        <v>65190</v>
      </c>
      <c r="R106" s="23">
        <f t="shared" si="8"/>
        <v>141466</v>
      </c>
      <c r="S106" s="61">
        <f>+'01'!U106</f>
        <v>46645</v>
      </c>
      <c r="T106" s="19">
        <v>42367</v>
      </c>
      <c r="U106" s="61">
        <f t="shared" si="9"/>
        <v>89012</v>
      </c>
      <c r="V106" s="19">
        <f t="shared" si="10"/>
        <v>52454</v>
      </c>
      <c r="W106" s="19">
        <f t="shared" si="11"/>
        <v>7329951</v>
      </c>
    </row>
    <row r="107" spans="2:23">
      <c r="B107" s="19" t="s">
        <v>120</v>
      </c>
      <c r="C107" s="19" t="s">
        <v>94</v>
      </c>
      <c r="D107" s="19" t="s">
        <v>46</v>
      </c>
      <c r="E107" s="20" t="s">
        <v>95</v>
      </c>
      <c r="F107" s="21" t="s">
        <v>42</v>
      </c>
      <c r="G107" s="21" t="s">
        <v>96</v>
      </c>
      <c r="H107" s="19">
        <v>14942834</v>
      </c>
      <c r="I107" s="19">
        <v>14942834</v>
      </c>
      <c r="J107" s="19"/>
      <c r="K107" s="19"/>
      <c r="L107" s="19"/>
      <c r="M107" s="19"/>
      <c r="N107" s="19">
        <f t="shared" si="6"/>
        <v>0</v>
      </c>
      <c r="O107" s="19">
        <f t="shared" si="7"/>
        <v>14942834</v>
      </c>
      <c r="P107" s="23">
        <f>+'01'!R107</f>
        <v>114415</v>
      </c>
      <c r="Q107" s="19">
        <v>97785</v>
      </c>
      <c r="R107" s="23">
        <f t="shared" si="8"/>
        <v>212200</v>
      </c>
      <c r="S107" s="61">
        <f>+'01'!U107</f>
        <v>69969</v>
      </c>
      <c r="T107" s="19">
        <v>63551</v>
      </c>
      <c r="U107" s="61">
        <f t="shared" si="9"/>
        <v>133520</v>
      </c>
      <c r="V107" s="19">
        <f t="shared" si="10"/>
        <v>78680</v>
      </c>
      <c r="W107" s="19">
        <f t="shared" si="11"/>
        <v>14730634</v>
      </c>
    </row>
    <row r="108" spans="2:23">
      <c r="B108" s="19" t="s">
        <v>120</v>
      </c>
      <c r="C108" s="19" t="s">
        <v>94</v>
      </c>
      <c r="D108" s="19" t="s">
        <v>47</v>
      </c>
      <c r="E108" s="20" t="s">
        <v>95</v>
      </c>
      <c r="F108" s="21" t="s">
        <v>42</v>
      </c>
      <c r="G108" s="21" t="s">
        <v>96</v>
      </c>
      <c r="H108" s="19">
        <v>1000000</v>
      </c>
      <c r="I108" s="19">
        <v>1000000</v>
      </c>
      <c r="J108" s="19"/>
      <c r="K108" s="19"/>
      <c r="L108" s="19"/>
      <c r="M108" s="19"/>
      <c r="N108" s="19">
        <f t="shared" si="6"/>
        <v>0</v>
      </c>
      <c r="O108" s="19">
        <f t="shared" si="7"/>
        <v>1000000</v>
      </c>
      <c r="P108" s="23">
        <f>+'01'!R108</f>
        <v>0</v>
      </c>
      <c r="Q108" s="19"/>
      <c r="R108" s="23">
        <f t="shared" si="8"/>
        <v>0</v>
      </c>
      <c r="S108" s="61">
        <f>+'01'!U108</f>
        <v>0</v>
      </c>
      <c r="T108" s="19">
        <v>0</v>
      </c>
      <c r="U108" s="61">
        <f t="shared" si="9"/>
        <v>0</v>
      </c>
      <c r="V108" s="19">
        <f t="shared" si="10"/>
        <v>0</v>
      </c>
      <c r="W108" s="19">
        <f t="shared" si="11"/>
        <v>1000000</v>
      </c>
    </row>
    <row r="109" spans="2:23">
      <c r="B109" s="19" t="s">
        <v>120</v>
      </c>
      <c r="C109" s="19" t="s">
        <v>94</v>
      </c>
      <c r="D109" s="19" t="s">
        <v>49</v>
      </c>
      <c r="E109" s="20" t="s">
        <v>95</v>
      </c>
      <c r="F109" s="21" t="s">
        <v>42</v>
      </c>
      <c r="G109" s="21" t="s">
        <v>96</v>
      </c>
      <c r="H109" s="19">
        <v>1000</v>
      </c>
      <c r="I109" s="19">
        <v>1000</v>
      </c>
      <c r="J109" s="19"/>
      <c r="K109" s="19"/>
      <c r="L109" s="19"/>
      <c r="M109" s="19"/>
      <c r="N109" s="19">
        <f t="shared" si="6"/>
        <v>0</v>
      </c>
      <c r="O109" s="19">
        <f t="shared" si="7"/>
        <v>1000</v>
      </c>
      <c r="P109" s="23">
        <f>+'01'!R109</f>
        <v>0</v>
      </c>
      <c r="Q109" s="19"/>
      <c r="R109" s="23">
        <f t="shared" si="8"/>
        <v>0</v>
      </c>
      <c r="S109" s="61">
        <f>+'01'!U109</f>
        <v>0</v>
      </c>
      <c r="T109" s="19"/>
      <c r="U109" s="61">
        <f t="shared" si="9"/>
        <v>0</v>
      </c>
      <c r="V109" s="19">
        <f t="shared" si="10"/>
        <v>0</v>
      </c>
      <c r="W109" s="19">
        <f t="shared" si="11"/>
        <v>1000</v>
      </c>
    </row>
    <row r="110" spans="2:23">
      <c r="B110" s="19" t="s">
        <v>120</v>
      </c>
      <c r="C110" s="19" t="s">
        <v>94</v>
      </c>
      <c r="D110" s="19" t="s">
        <v>50</v>
      </c>
      <c r="E110" s="20" t="s">
        <v>51</v>
      </c>
      <c r="F110" s="21" t="s">
        <v>52</v>
      </c>
      <c r="G110" s="21" t="s">
        <v>53</v>
      </c>
      <c r="H110" s="19">
        <v>500000</v>
      </c>
      <c r="I110" s="19">
        <v>500000</v>
      </c>
      <c r="J110" s="19"/>
      <c r="K110" s="19"/>
      <c r="L110" s="19"/>
      <c r="M110" s="19"/>
      <c r="N110" s="19">
        <f t="shared" si="6"/>
        <v>0</v>
      </c>
      <c r="O110" s="19">
        <f t="shared" si="7"/>
        <v>500000</v>
      </c>
      <c r="P110" s="23">
        <f>+'01'!R110</f>
        <v>73510</v>
      </c>
      <c r="Q110" s="19">
        <v>97228</v>
      </c>
      <c r="R110" s="23">
        <f t="shared" si="8"/>
        <v>170738</v>
      </c>
      <c r="S110" s="61">
        <f>+'01'!U110</f>
        <v>21747</v>
      </c>
      <c r="T110" s="19">
        <v>20215</v>
      </c>
      <c r="U110" s="61">
        <f t="shared" si="9"/>
        <v>41962</v>
      </c>
      <c r="V110" s="19">
        <f t="shared" si="10"/>
        <v>128776</v>
      </c>
      <c r="W110" s="19">
        <f t="shared" si="11"/>
        <v>329262</v>
      </c>
    </row>
    <row r="111" spans="2:23">
      <c r="B111" s="19" t="s">
        <v>120</v>
      </c>
      <c r="C111" s="19" t="s">
        <v>94</v>
      </c>
      <c r="D111" s="19" t="s">
        <v>54</v>
      </c>
      <c r="E111" s="20" t="s">
        <v>98</v>
      </c>
      <c r="F111" s="21" t="s">
        <v>56</v>
      </c>
      <c r="G111" s="21" t="s">
        <v>99</v>
      </c>
      <c r="H111" s="19">
        <v>20260852</v>
      </c>
      <c r="I111" s="19">
        <v>20260852</v>
      </c>
      <c r="J111" s="19"/>
      <c r="K111" s="19"/>
      <c r="L111" s="19"/>
      <c r="M111" s="19"/>
      <c r="N111" s="19">
        <f t="shared" si="6"/>
        <v>0</v>
      </c>
      <c r="O111" s="19">
        <f t="shared" si="7"/>
        <v>20260852</v>
      </c>
      <c r="P111" s="23">
        <f>+'01'!R111</f>
        <v>1200104</v>
      </c>
      <c r="Q111" s="19">
        <v>1235221</v>
      </c>
      <c r="R111" s="23">
        <f t="shared" si="8"/>
        <v>2435325</v>
      </c>
      <c r="S111" s="61">
        <f>+'01'!U111</f>
        <v>0</v>
      </c>
      <c r="T111" s="19">
        <v>1200104</v>
      </c>
      <c r="U111" s="61">
        <f t="shared" si="9"/>
        <v>1200104</v>
      </c>
      <c r="V111" s="19">
        <f t="shared" si="10"/>
        <v>1235221</v>
      </c>
      <c r="W111" s="19">
        <f t="shared" si="11"/>
        <v>17825527</v>
      </c>
    </row>
    <row r="112" spans="2:23">
      <c r="B112" s="19" t="s">
        <v>120</v>
      </c>
      <c r="C112" s="19" t="s">
        <v>94</v>
      </c>
      <c r="D112" s="19" t="s">
        <v>58</v>
      </c>
      <c r="E112" s="20" t="s">
        <v>98</v>
      </c>
      <c r="F112" s="21" t="s">
        <v>56</v>
      </c>
      <c r="G112" s="21" t="s">
        <v>99</v>
      </c>
      <c r="H112" s="19">
        <v>20573832</v>
      </c>
      <c r="I112" s="19">
        <v>20573832</v>
      </c>
      <c r="J112" s="19"/>
      <c r="K112" s="19"/>
      <c r="L112" s="19"/>
      <c r="M112" s="19"/>
      <c r="N112" s="19">
        <f t="shared" si="6"/>
        <v>0</v>
      </c>
      <c r="O112" s="19">
        <f t="shared" si="7"/>
        <v>20573832</v>
      </c>
      <c r="P112" s="23">
        <f>+'01'!R112</f>
        <v>1538504</v>
      </c>
      <c r="Q112" s="19">
        <v>1397960</v>
      </c>
      <c r="R112" s="23">
        <f t="shared" si="8"/>
        <v>2936464</v>
      </c>
      <c r="S112" s="61">
        <f>+'01'!U112</f>
        <v>0</v>
      </c>
      <c r="T112" s="19">
        <v>1538504</v>
      </c>
      <c r="U112" s="61">
        <f t="shared" si="9"/>
        <v>1538504</v>
      </c>
      <c r="V112" s="19">
        <f t="shared" si="10"/>
        <v>1397960</v>
      </c>
      <c r="W112" s="19">
        <f t="shared" si="11"/>
        <v>17637368</v>
      </c>
    </row>
    <row r="113" spans="2:23">
      <c r="B113" s="19" t="s">
        <v>120</v>
      </c>
      <c r="C113" s="19" t="s">
        <v>94</v>
      </c>
      <c r="D113" s="19" t="s">
        <v>59</v>
      </c>
      <c r="E113" s="20" t="s">
        <v>98</v>
      </c>
      <c r="F113" s="21" t="s">
        <v>56</v>
      </c>
      <c r="G113" s="21" t="s">
        <v>99</v>
      </c>
      <c r="H113" s="19">
        <v>4384587</v>
      </c>
      <c r="I113" s="19">
        <v>4384587</v>
      </c>
      <c r="J113" s="19"/>
      <c r="K113" s="19"/>
      <c r="L113" s="19"/>
      <c r="M113" s="19"/>
      <c r="N113" s="19">
        <f t="shared" si="6"/>
        <v>0</v>
      </c>
      <c r="O113" s="19">
        <f t="shared" si="7"/>
        <v>4384587</v>
      </c>
      <c r="P113" s="23">
        <f>+'01'!R113</f>
        <v>32390</v>
      </c>
      <c r="Q113" s="19">
        <v>29431</v>
      </c>
      <c r="R113" s="23">
        <f t="shared" si="8"/>
        <v>61821</v>
      </c>
      <c r="S113" s="61">
        <f>+'01'!U113</f>
        <v>0</v>
      </c>
      <c r="T113" s="19">
        <v>32390</v>
      </c>
      <c r="U113" s="61">
        <f t="shared" si="9"/>
        <v>32390</v>
      </c>
      <c r="V113" s="19">
        <f t="shared" si="10"/>
        <v>29431</v>
      </c>
      <c r="W113" s="19">
        <f t="shared" si="11"/>
        <v>4322766</v>
      </c>
    </row>
    <row r="114" spans="2:23">
      <c r="B114" s="19" t="s">
        <v>120</v>
      </c>
      <c r="C114" s="19" t="s">
        <v>94</v>
      </c>
      <c r="D114" s="19" t="s">
        <v>60</v>
      </c>
      <c r="E114" s="20" t="s">
        <v>98</v>
      </c>
      <c r="F114" s="21" t="s">
        <v>56</v>
      </c>
      <c r="G114" s="21" t="s">
        <v>99</v>
      </c>
      <c r="H114" s="19">
        <v>8769174</v>
      </c>
      <c r="I114" s="19">
        <v>8769174</v>
      </c>
      <c r="J114" s="19"/>
      <c r="K114" s="19"/>
      <c r="L114" s="19"/>
      <c r="M114" s="19"/>
      <c r="N114" s="19">
        <f t="shared" si="6"/>
        <v>0</v>
      </c>
      <c r="O114" s="19">
        <f t="shared" si="7"/>
        <v>8769174</v>
      </c>
      <c r="P114" s="23">
        <f>+'01'!R114</f>
        <v>48584</v>
      </c>
      <c r="Q114" s="19">
        <v>44146</v>
      </c>
      <c r="R114" s="23">
        <f t="shared" si="8"/>
        <v>92730</v>
      </c>
      <c r="S114" s="61">
        <f>+'01'!U114</f>
        <v>0</v>
      </c>
      <c r="T114" s="19">
        <v>48584</v>
      </c>
      <c r="U114" s="61">
        <f t="shared" si="9"/>
        <v>48584</v>
      </c>
      <c r="V114" s="19">
        <f t="shared" si="10"/>
        <v>44146</v>
      </c>
      <c r="W114" s="19">
        <f t="shared" si="11"/>
        <v>8676444</v>
      </c>
    </row>
    <row r="115" spans="2:23">
      <c r="B115" s="19" t="s">
        <v>120</v>
      </c>
      <c r="C115" s="19" t="s">
        <v>94</v>
      </c>
      <c r="D115" s="19" t="s">
        <v>61</v>
      </c>
      <c r="E115" s="20" t="s">
        <v>62</v>
      </c>
      <c r="F115" s="21" t="s">
        <v>63</v>
      </c>
      <c r="G115" s="21" t="s">
        <v>64</v>
      </c>
      <c r="H115" s="19">
        <v>6000000</v>
      </c>
      <c r="I115" s="19">
        <v>6000000</v>
      </c>
      <c r="J115" s="19"/>
      <c r="K115" s="19"/>
      <c r="L115" s="19"/>
      <c r="M115" s="19"/>
      <c r="N115" s="19">
        <f t="shared" si="6"/>
        <v>0</v>
      </c>
      <c r="O115" s="19">
        <f t="shared" si="7"/>
        <v>6000000</v>
      </c>
      <c r="P115" s="23">
        <f>+'01'!R115</f>
        <v>0</v>
      </c>
      <c r="Q115" s="19">
        <v>0</v>
      </c>
      <c r="R115" s="23">
        <f t="shared" si="8"/>
        <v>0</v>
      </c>
      <c r="S115" s="61">
        <f>+'01'!U115</f>
        <v>0</v>
      </c>
      <c r="T115" s="19">
        <v>0</v>
      </c>
      <c r="U115" s="61">
        <f t="shared" si="9"/>
        <v>0</v>
      </c>
      <c r="V115" s="19">
        <f t="shared" si="10"/>
        <v>0</v>
      </c>
      <c r="W115" s="19">
        <f t="shared" si="11"/>
        <v>6000000</v>
      </c>
    </row>
    <row r="116" spans="2:23">
      <c r="B116" s="19" t="s">
        <v>120</v>
      </c>
      <c r="C116" s="19" t="s">
        <v>94</v>
      </c>
      <c r="D116" s="19" t="s">
        <v>65</v>
      </c>
      <c r="E116" s="20" t="s">
        <v>66</v>
      </c>
      <c r="F116" s="21" t="s">
        <v>52</v>
      </c>
      <c r="G116" s="21" t="s">
        <v>67</v>
      </c>
      <c r="H116" s="19">
        <v>1000</v>
      </c>
      <c r="I116" s="19">
        <v>1000</v>
      </c>
      <c r="J116" s="19"/>
      <c r="K116" s="19"/>
      <c r="L116" s="19"/>
      <c r="M116" s="19"/>
      <c r="N116" s="19">
        <f t="shared" si="6"/>
        <v>0</v>
      </c>
      <c r="O116" s="19">
        <f t="shared" si="7"/>
        <v>1000</v>
      </c>
      <c r="P116" s="23">
        <f>+'01'!R116</f>
        <v>0</v>
      </c>
      <c r="Q116" s="19"/>
      <c r="R116" s="23">
        <f t="shared" si="8"/>
        <v>0</v>
      </c>
      <c r="S116" s="61">
        <f>+'01'!U116</f>
        <v>0</v>
      </c>
      <c r="T116" s="19"/>
      <c r="U116" s="61">
        <f t="shared" si="9"/>
        <v>0</v>
      </c>
      <c r="V116" s="19">
        <f t="shared" si="10"/>
        <v>0</v>
      </c>
      <c r="W116" s="19">
        <f t="shared" si="11"/>
        <v>1000</v>
      </c>
    </row>
    <row r="117" spans="2:23">
      <c r="B117" s="19" t="s">
        <v>120</v>
      </c>
      <c r="C117" s="19" t="s">
        <v>94</v>
      </c>
      <c r="D117" s="19" t="s">
        <v>68</v>
      </c>
      <c r="E117" s="20" t="s">
        <v>69</v>
      </c>
      <c r="F117" s="21" t="s">
        <v>42</v>
      </c>
      <c r="G117" s="21" t="s">
        <v>70</v>
      </c>
      <c r="H117" s="19">
        <v>1000</v>
      </c>
      <c r="I117" s="19">
        <v>1000</v>
      </c>
      <c r="J117" s="19"/>
      <c r="K117" s="19"/>
      <c r="L117" s="19"/>
      <c r="M117" s="19"/>
      <c r="N117" s="19">
        <f t="shared" si="6"/>
        <v>0</v>
      </c>
      <c r="O117" s="19">
        <f t="shared" si="7"/>
        <v>1000</v>
      </c>
      <c r="P117" s="23">
        <f>+'01'!R117</f>
        <v>0</v>
      </c>
      <c r="Q117" s="19"/>
      <c r="R117" s="23">
        <f t="shared" si="8"/>
        <v>0</v>
      </c>
      <c r="S117" s="61">
        <f>+'01'!U117</f>
        <v>0</v>
      </c>
      <c r="T117" s="19"/>
      <c r="U117" s="61">
        <f t="shared" si="9"/>
        <v>0</v>
      </c>
      <c r="V117" s="19">
        <f t="shared" si="10"/>
        <v>0</v>
      </c>
      <c r="W117" s="19">
        <f t="shared" si="11"/>
        <v>1000</v>
      </c>
    </row>
    <row r="118" spans="2:23">
      <c r="B118" s="19" t="s">
        <v>120</v>
      </c>
      <c r="C118" s="19" t="s">
        <v>94</v>
      </c>
      <c r="D118" s="19" t="s">
        <v>71</v>
      </c>
      <c r="E118" s="20" t="s">
        <v>72</v>
      </c>
      <c r="F118" s="21" t="s">
        <v>73</v>
      </c>
      <c r="G118" s="21" t="s">
        <v>74</v>
      </c>
      <c r="H118" s="19">
        <v>1000</v>
      </c>
      <c r="I118" s="19">
        <v>1000</v>
      </c>
      <c r="J118" s="19"/>
      <c r="K118" s="19"/>
      <c r="L118" s="19"/>
      <c r="M118" s="19"/>
      <c r="N118" s="19">
        <f t="shared" si="6"/>
        <v>0</v>
      </c>
      <c r="O118" s="19">
        <f t="shared" si="7"/>
        <v>1000</v>
      </c>
      <c r="P118" s="23">
        <f>+'01'!R118</f>
        <v>0</v>
      </c>
      <c r="Q118" s="19"/>
      <c r="R118" s="23">
        <f t="shared" si="8"/>
        <v>0</v>
      </c>
      <c r="S118" s="61">
        <f>+'01'!U118</f>
        <v>0</v>
      </c>
      <c r="T118" s="19"/>
      <c r="U118" s="61">
        <f t="shared" si="9"/>
        <v>0</v>
      </c>
      <c r="V118" s="19">
        <f t="shared" si="10"/>
        <v>0</v>
      </c>
      <c r="W118" s="19">
        <f t="shared" si="11"/>
        <v>1000</v>
      </c>
    </row>
    <row r="119" spans="2:23">
      <c r="B119" s="19" t="s">
        <v>120</v>
      </c>
      <c r="C119" s="19" t="s">
        <v>94</v>
      </c>
      <c r="D119" s="19" t="s">
        <v>75</v>
      </c>
      <c r="E119" s="20" t="s">
        <v>76</v>
      </c>
      <c r="F119" s="21" t="s">
        <v>77</v>
      </c>
      <c r="G119" s="21" t="s">
        <v>78</v>
      </c>
      <c r="H119" s="19">
        <v>2000000</v>
      </c>
      <c r="I119" s="19">
        <v>2000000</v>
      </c>
      <c r="J119" s="19"/>
      <c r="K119" s="19"/>
      <c r="L119" s="19"/>
      <c r="M119" s="19"/>
      <c r="N119" s="19">
        <f t="shared" si="6"/>
        <v>0</v>
      </c>
      <c r="O119" s="19">
        <f t="shared" si="7"/>
        <v>2000000</v>
      </c>
      <c r="P119" s="23">
        <f>+'01'!R119</f>
        <v>0</v>
      </c>
      <c r="Q119" s="19"/>
      <c r="R119" s="23">
        <f t="shared" si="8"/>
        <v>0</v>
      </c>
      <c r="S119" s="61">
        <f>+'01'!U119</f>
        <v>0</v>
      </c>
      <c r="T119" s="19"/>
      <c r="U119" s="61">
        <f t="shared" si="9"/>
        <v>0</v>
      </c>
      <c r="V119" s="19">
        <f t="shared" si="10"/>
        <v>0</v>
      </c>
      <c r="W119" s="19">
        <f t="shared" si="11"/>
        <v>2000000</v>
      </c>
    </row>
    <row r="120" spans="2:23">
      <c r="B120" s="19" t="s">
        <v>120</v>
      </c>
      <c r="C120" s="19" t="s">
        <v>94</v>
      </c>
      <c r="D120" s="19" t="s">
        <v>79</v>
      </c>
      <c r="E120" s="20" t="s">
        <v>80</v>
      </c>
      <c r="F120" s="21" t="s">
        <v>81</v>
      </c>
      <c r="G120" s="21" t="s">
        <v>82</v>
      </c>
      <c r="H120" s="19">
        <v>1000</v>
      </c>
      <c r="I120" s="19">
        <v>1000</v>
      </c>
      <c r="J120" s="19"/>
      <c r="K120" s="19"/>
      <c r="L120" s="19"/>
      <c r="M120" s="19"/>
      <c r="N120" s="19">
        <f t="shared" si="6"/>
        <v>0</v>
      </c>
      <c r="O120" s="19">
        <f t="shared" si="7"/>
        <v>1000</v>
      </c>
      <c r="P120" s="23">
        <f>+'01'!R120</f>
        <v>0</v>
      </c>
      <c r="Q120" s="19"/>
      <c r="R120" s="23">
        <f t="shared" si="8"/>
        <v>0</v>
      </c>
      <c r="S120" s="61">
        <f>+'01'!U120</f>
        <v>0</v>
      </c>
      <c r="T120" s="19"/>
      <c r="U120" s="61">
        <f t="shared" si="9"/>
        <v>0</v>
      </c>
      <c r="V120" s="19">
        <f t="shared" si="10"/>
        <v>0</v>
      </c>
      <c r="W120" s="19">
        <f t="shared" si="11"/>
        <v>1000</v>
      </c>
    </row>
    <row r="121" spans="2:23">
      <c r="B121" s="19" t="s">
        <v>120</v>
      </c>
      <c r="C121" s="19" t="s">
        <v>94</v>
      </c>
      <c r="D121" s="19" t="s">
        <v>83</v>
      </c>
      <c r="E121" s="20" t="s">
        <v>84</v>
      </c>
      <c r="F121" s="21" t="s">
        <v>85</v>
      </c>
      <c r="G121" s="21" t="s">
        <v>86</v>
      </c>
      <c r="H121" s="19">
        <v>1000</v>
      </c>
      <c r="I121" s="19">
        <v>1000</v>
      </c>
      <c r="J121" s="19"/>
      <c r="K121" s="19"/>
      <c r="L121" s="19"/>
      <c r="M121" s="19"/>
      <c r="N121" s="19">
        <f t="shared" si="6"/>
        <v>0</v>
      </c>
      <c r="O121" s="19">
        <f t="shared" si="7"/>
        <v>1000</v>
      </c>
      <c r="P121" s="23">
        <f>+'01'!R121</f>
        <v>0</v>
      </c>
      <c r="Q121" s="19"/>
      <c r="R121" s="23">
        <f t="shared" si="8"/>
        <v>0</v>
      </c>
      <c r="S121" s="61">
        <f>+'01'!U121</f>
        <v>0</v>
      </c>
      <c r="T121" s="19"/>
      <c r="U121" s="61">
        <f t="shared" si="9"/>
        <v>0</v>
      </c>
      <c r="V121" s="19">
        <f t="shared" si="10"/>
        <v>0</v>
      </c>
      <c r="W121" s="19">
        <f t="shared" si="11"/>
        <v>1000</v>
      </c>
    </row>
    <row r="122" spans="2:23">
      <c r="B122" s="19" t="s">
        <v>120</v>
      </c>
      <c r="C122" s="19" t="s">
        <v>94</v>
      </c>
      <c r="D122" s="19" t="s">
        <v>87</v>
      </c>
      <c r="E122" s="20" t="s">
        <v>88</v>
      </c>
      <c r="F122" s="21" t="s">
        <v>89</v>
      </c>
      <c r="G122" s="21" t="s">
        <v>90</v>
      </c>
      <c r="H122" s="19">
        <v>1000</v>
      </c>
      <c r="I122" s="19">
        <v>1000</v>
      </c>
      <c r="J122" s="19"/>
      <c r="K122" s="19"/>
      <c r="L122" s="19"/>
      <c r="M122" s="19"/>
      <c r="N122" s="19">
        <f t="shared" si="6"/>
        <v>0</v>
      </c>
      <c r="O122" s="19">
        <f t="shared" si="7"/>
        <v>1000</v>
      </c>
      <c r="P122" s="23">
        <f>+'01'!R122</f>
        <v>0</v>
      </c>
      <c r="Q122" s="19"/>
      <c r="R122" s="23">
        <f t="shared" si="8"/>
        <v>0</v>
      </c>
      <c r="S122" s="61">
        <f>+'01'!U122</f>
        <v>0</v>
      </c>
      <c r="T122" s="19"/>
      <c r="U122" s="61">
        <f t="shared" si="9"/>
        <v>0</v>
      </c>
      <c r="V122" s="19">
        <f t="shared" si="10"/>
        <v>0</v>
      </c>
      <c r="W122" s="19">
        <f t="shared" si="11"/>
        <v>1000</v>
      </c>
    </row>
    <row r="123" spans="2:23">
      <c r="B123" s="19" t="s">
        <v>120</v>
      </c>
      <c r="C123" s="19" t="s">
        <v>94</v>
      </c>
      <c r="D123" s="19" t="s">
        <v>91</v>
      </c>
      <c r="E123" s="20" t="s">
        <v>92</v>
      </c>
      <c r="F123" s="21" t="s">
        <v>42</v>
      </c>
      <c r="G123" s="21" t="s">
        <v>93</v>
      </c>
      <c r="H123" s="19">
        <v>1000</v>
      </c>
      <c r="I123" s="19">
        <v>1000</v>
      </c>
      <c r="J123" s="19"/>
      <c r="K123" s="19"/>
      <c r="L123" s="19"/>
      <c r="M123" s="19"/>
      <c r="N123" s="19">
        <f t="shared" si="6"/>
        <v>0</v>
      </c>
      <c r="O123" s="19">
        <f t="shared" si="7"/>
        <v>1000</v>
      </c>
      <c r="P123" s="23">
        <f>+'01'!R123</f>
        <v>0</v>
      </c>
      <c r="Q123" s="19"/>
      <c r="R123" s="23">
        <f t="shared" si="8"/>
        <v>0</v>
      </c>
      <c r="S123" s="61">
        <f>+'01'!U123</f>
        <v>0</v>
      </c>
      <c r="T123" s="19"/>
      <c r="U123" s="61">
        <f t="shared" si="9"/>
        <v>0</v>
      </c>
      <c r="V123" s="19">
        <f t="shared" si="10"/>
        <v>0</v>
      </c>
      <c r="W123" s="19">
        <f t="shared" si="11"/>
        <v>1000</v>
      </c>
    </row>
    <row r="124" spans="2:23">
      <c r="B124" s="32" t="s">
        <v>120</v>
      </c>
      <c r="C124" s="32" t="s">
        <v>100</v>
      </c>
      <c r="D124" s="32" t="s">
        <v>5</v>
      </c>
      <c r="E124" s="33"/>
      <c r="F124" s="34"/>
      <c r="G124" s="34"/>
      <c r="H124" s="32">
        <v>133904629</v>
      </c>
      <c r="I124" s="32">
        <f>SUM(I125:I147)</f>
        <v>133904629</v>
      </c>
      <c r="J124" s="32">
        <f>SUM(J125:J147)</f>
        <v>0</v>
      </c>
      <c r="K124" s="32">
        <f>SUM(K125:K147)</f>
        <v>0</v>
      </c>
      <c r="L124" s="32">
        <f>SUM(L125:L147)</f>
        <v>0</v>
      </c>
      <c r="M124" s="32">
        <f>SUM(M125:M147)</f>
        <v>0</v>
      </c>
      <c r="N124" s="32">
        <f t="shared" si="6"/>
        <v>0</v>
      </c>
      <c r="O124" s="32">
        <f t="shared" si="7"/>
        <v>133904629</v>
      </c>
      <c r="P124" s="23">
        <f>+'01'!R124</f>
        <v>12302369</v>
      </c>
      <c r="Q124" s="32">
        <v>12356843</v>
      </c>
      <c r="R124" s="23">
        <f t="shared" si="8"/>
        <v>24659212</v>
      </c>
      <c r="S124" s="61">
        <f>+'01'!U124</f>
        <v>4292189</v>
      </c>
      <c r="T124" s="32">
        <v>9318364</v>
      </c>
      <c r="U124" s="61">
        <f t="shared" si="9"/>
        <v>13610553</v>
      </c>
      <c r="V124" s="32">
        <f t="shared" si="10"/>
        <v>11048659</v>
      </c>
      <c r="W124" s="32">
        <f t="shared" si="11"/>
        <v>109245417</v>
      </c>
    </row>
    <row r="125" spans="2:23">
      <c r="B125" s="19" t="s">
        <v>120</v>
      </c>
      <c r="C125" s="19" t="s">
        <v>100</v>
      </c>
      <c r="D125" s="19" t="s">
        <v>49</v>
      </c>
      <c r="E125" s="20" t="s">
        <v>95</v>
      </c>
      <c r="F125" s="21" t="s">
        <v>42</v>
      </c>
      <c r="G125" s="21" t="s">
        <v>96</v>
      </c>
      <c r="H125" s="19">
        <v>1000</v>
      </c>
      <c r="I125" s="19">
        <v>1000</v>
      </c>
      <c r="J125" s="19"/>
      <c r="K125" s="19"/>
      <c r="L125" s="19"/>
      <c r="M125" s="19"/>
      <c r="N125" s="19">
        <f t="shared" si="6"/>
        <v>0</v>
      </c>
      <c r="O125" s="19">
        <f t="shared" si="7"/>
        <v>1000</v>
      </c>
      <c r="P125" s="23">
        <f>+'01'!R125</f>
        <v>0</v>
      </c>
      <c r="Q125" s="19"/>
      <c r="R125" s="23">
        <f t="shared" si="8"/>
        <v>0</v>
      </c>
      <c r="S125" s="61">
        <f>+'01'!U125</f>
        <v>0</v>
      </c>
      <c r="T125" s="19"/>
      <c r="U125" s="61">
        <f t="shared" si="9"/>
        <v>0</v>
      </c>
      <c r="V125" s="19">
        <f t="shared" si="10"/>
        <v>0</v>
      </c>
      <c r="W125" s="19">
        <f t="shared" si="11"/>
        <v>1000</v>
      </c>
    </row>
    <row r="126" spans="2:23">
      <c r="B126" s="19" t="s">
        <v>120</v>
      </c>
      <c r="C126" s="19" t="s">
        <v>100</v>
      </c>
      <c r="D126" s="19" t="s">
        <v>101</v>
      </c>
      <c r="E126" s="20" t="s">
        <v>95</v>
      </c>
      <c r="F126" s="21" t="s">
        <v>42</v>
      </c>
      <c r="G126" s="21" t="s">
        <v>96</v>
      </c>
      <c r="H126" s="19">
        <v>1712640</v>
      </c>
      <c r="I126" s="19">
        <v>1712640</v>
      </c>
      <c r="J126" s="19"/>
      <c r="K126" s="19"/>
      <c r="L126" s="19"/>
      <c r="M126" s="19"/>
      <c r="N126" s="19">
        <f t="shared" si="6"/>
        <v>0</v>
      </c>
      <c r="O126" s="19">
        <f t="shared" si="7"/>
        <v>1712640</v>
      </c>
      <c r="P126" s="23">
        <f>+'01'!R126</f>
        <v>1073384</v>
      </c>
      <c r="Q126" s="19">
        <v>1079263</v>
      </c>
      <c r="R126" s="23">
        <f t="shared" si="8"/>
        <v>2152647</v>
      </c>
      <c r="S126" s="61">
        <f>+'01'!U126</f>
        <v>598210</v>
      </c>
      <c r="T126" s="19">
        <v>669130</v>
      </c>
      <c r="U126" s="61">
        <f t="shared" si="9"/>
        <v>1267340</v>
      </c>
      <c r="V126" s="19">
        <f t="shared" si="10"/>
        <v>885307</v>
      </c>
      <c r="W126" s="19">
        <f t="shared" si="11"/>
        <v>-440007</v>
      </c>
    </row>
    <row r="127" spans="2:23">
      <c r="B127" s="19" t="s">
        <v>120</v>
      </c>
      <c r="C127" s="19" t="s">
        <v>100</v>
      </c>
      <c r="D127" s="19" t="s">
        <v>102</v>
      </c>
      <c r="E127" s="20" t="s">
        <v>95</v>
      </c>
      <c r="F127" s="21" t="s">
        <v>42</v>
      </c>
      <c r="G127" s="21" t="s">
        <v>96</v>
      </c>
      <c r="H127" s="19">
        <v>28427121</v>
      </c>
      <c r="I127" s="19">
        <v>28427121</v>
      </c>
      <c r="J127" s="19"/>
      <c r="K127" s="19"/>
      <c r="L127" s="19"/>
      <c r="M127" s="19"/>
      <c r="N127" s="19">
        <f t="shared" si="6"/>
        <v>0</v>
      </c>
      <c r="O127" s="19">
        <f t="shared" si="7"/>
        <v>28427121</v>
      </c>
      <c r="P127" s="23">
        <f>+'01'!R127</f>
        <v>3603505</v>
      </c>
      <c r="Q127" s="19">
        <v>3623237</v>
      </c>
      <c r="R127" s="23">
        <f t="shared" si="8"/>
        <v>7226742</v>
      </c>
      <c r="S127" s="61">
        <f>+'01'!U127</f>
        <v>2008275</v>
      </c>
      <c r="T127" s="19">
        <v>2246360</v>
      </c>
      <c r="U127" s="61">
        <f t="shared" si="9"/>
        <v>4254635</v>
      </c>
      <c r="V127" s="19">
        <f t="shared" si="10"/>
        <v>2972107</v>
      </c>
      <c r="W127" s="19">
        <f t="shared" si="11"/>
        <v>21200379</v>
      </c>
    </row>
    <row r="128" spans="2:23">
      <c r="B128" s="19" t="s">
        <v>120</v>
      </c>
      <c r="C128" s="19" t="s">
        <v>100</v>
      </c>
      <c r="D128" s="19" t="s">
        <v>103</v>
      </c>
      <c r="E128" s="20" t="s">
        <v>95</v>
      </c>
      <c r="F128" s="21" t="s">
        <v>42</v>
      </c>
      <c r="G128" s="21" t="s">
        <v>96</v>
      </c>
      <c r="H128" s="19">
        <v>20072947</v>
      </c>
      <c r="I128" s="19">
        <v>20072947</v>
      </c>
      <c r="J128" s="19"/>
      <c r="K128" s="19"/>
      <c r="L128" s="19"/>
      <c r="M128" s="19"/>
      <c r="N128" s="19">
        <f t="shared" si="6"/>
        <v>0</v>
      </c>
      <c r="O128" s="19">
        <f t="shared" si="7"/>
        <v>20072947</v>
      </c>
      <c r="P128" s="23">
        <f>+'01'!R128</f>
        <v>1993429</v>
      </c>
      <c r="Q128" s="19">
        <v>2004344</v>
      </c>
      <c r="R128" s="23">
        <f t="shared" si="8"/>
        <v>3997773</v>
      </c>
      <c r="S128" s="61">
        <f>+'01'!U128</f>
        <v>1110961</v>
      </c>
      <c r="T128" s="19">
        <v>1242668</v>
      </c>
      <c r="U128" s="61">
        <f t="shared" si="9"/>
        <v>2353629</v>
      </c>
      <c r="V128" s="19">
        <f t="shared" si="10"/>
        <v>1644144</v>
      </c>
      <c r="W128" s="19">
        <f t="shared" si="11"/>
        <v>16075174</v>
      </c>
    </row>
    <row r="129" spans="2:23">
      <c r="B129" s="19" t="s">
        <v>120</v>
      </c>
      <c r="C129" s="19" t="s">
        <v>100</v>
      </c>
      <c r="D129" s="19" t="s">
        <v>104</v>
      </c>
      <c r="E129" s="20" t="s">
        <v>95</v>
      </c>
      <c r="F129" s="21" t="s">
        <v>42</v>
      </c>
      <c r="G129" s="21" t="s">
        <v>96</v>
      </c>
      <c r="H129" s="19">
        <v>3735443</v>
      </c>
      <c r="I129" s="19">
        <v>3735443</v>
      </c>
      <c r="J129" s="19"/>
      <c r="K129" s="19"/>
      <c r="L129" s="19"/>
      <c r="M129" s="19"/>
      <c r="N129" s="19">
        <f t="shared" si="6"/>
        <v>0</v>
      </c>
      <c r="O129" s="19">
        <f t="shared" si="7"/>
        <v>3735443</v>
      </c>
      <c r="P129" s="23">
        <f>+'01'!R129</f>
        <v>0</v>
      </c>
      <c r="Q129" s="19">
        <v>0</v>
      </c>
      <c r="R129" s="23">
        <f t="shared" si="8"/>
        <v>0</v>
      </c>
      <c r="S129" s="61">
        <f>+'01'!U129</f>
        <v>0</v>
      </c>
      <c r="T129" s="19">
        <v>0</v>
      </c>
      <c r="U129" s="61">
        <f t="shared" si="9"/>
        <v>0</v>
      </c>
      <c r="V129" s="19">
        <f t="shared" si="10"/>
        <v>0</v>
      </c>
      <c r="W129" s="19">
        <f t="shared" si="11"/>
        <v>3735443</v>
      </c>
    </row>
    <row r="130" spans="2:23">
      <c r="B130" s="19" t="s">
        <v>120</v>
      </c>
      <c r="C130" s="19" t="s">
        <v>100</v>
      </c>
      <c r="D130" s="19" t="s">
        <v>105</v>
      </c>
      <c r="E130" s="20" t="s">
        <v>95</v>
      </c>
      <c r="F130" s="21" t="s">
        <v>42</v>
      </c>
      <c r="G130" s="21" t="s">
        <v>96</v>
      </c>
      <c r="H130" s="19">
        <v>8138410</v>
      </c>
      <c r="I130" s="19">
        <v>8138410</v>
      </c>
      <c r="J130" s="19"/>
      <c r="K130" s="19"/>
      <c r="L130" s="19"/>
      <c r="M130" s="19"/>
      <c r="N130" s="19">
        <f t="shared" si="6"/>
        <v>0</v>
      </c>
      <c r="O130" s="19">
        <f t="shared" si="7"/>
        <v>8138410</v>
      </c>
      <c r="P130" s="23">
        <f>+'01'!R130</f>
        <v>0</v>
      </c>
      <c r="Q130" s="19">
        <v>0</v>
      </c>
      <c r="R130" s="23">
        <f t="shared" si="8"/>
        <v>0</v>
      </c>
      <c r="S130" s="61">
        <f>+'01'!U130</f>
        <v>0</v>
      </c>
      <c r="T130" s="19">
        <v>0</v>
      </c>
      <c r="U130" s="61">
        <f t="shared" si="9"/>
        <v>0</v>
      </c>
      <c r="V130" s="19">
        <f t="shared" si="10"/>
        <v>0</v>
      </c>
      <c r="W130" s="19">
        <f t="shared" si="11"/>
        <v>8138410</v>
      </c>
    </row>
    <row r="131" spans="2:23">
      <c r="B131" s="19" t="s">
        <v>120</v>
      </c>
      <c r="C131" s="19" t="s">
        <v>100</v>
      </c>
      <c r="D131" s="19" t="s">
        <v>106</v>
      </c>
      <c r="E131" s="20" t="s">
        <v>95</v>
      </c>
      <c r="F131" s="21" t="s">
        <v>42</v>
      </c>
      <c r="G131" s="21" t="s">
        <v>96</v>
      </c>
      <c r="H131" s="19">
        <v>5340202</v>
      </c>
      <c r="I131" s="19">
        <v>5340202</v>
      </c>
      <c r="J131" s="19"/>
      <c r="K131" s="19"/>
      <c r="L131" s="19"/>
      <c r="M131" s="19"/>
      <c r="N131" s="19">
        <f t="shared" si="6"/>
        <v>0</v>
      </c>
      <c r="O131" s="19">
        <f t="shared" si="7"/>
        <v>5340202</v>
      </c>
      <c r="P131" s="23">
        <f>+'01'!R131</f>
        <v>996714</v>
      </c>
      <c r="Q131" s="19">
        <v>1002171</v>
      </c>
      <c r="R131" s="23">
        <f t="shared" si="8"/>
        <v>1998885</v>
      </c>
      <c r="S131" s="61">
        <f>+'01'!U131</f>
        <v>555481</v>
      </c>
      <c r="T131" s="19">
        <v>621332</v>
      </c>
      <c r="U131" s="61">
        <f t="shared" si="9"/>
        <v>1176813</v>
      </c>
      <c r="V131" s="19">
        <f t="shared" si="10"/>
        <v>822072</v>
      </c>
      <c r="W131" s="19">
        <f t="shared" si="11"/>
        <v>3341317</v>
      </c>
    </row>
    <row r="132" spans="2:23">
      <c r="B132" s="19" t="s">
        <v>120</v>
      </c>
      <c r="C132" s="19" t="s">
        <v>100</v>
      </c>
      <c r="D132" s="19" t="s">
        <v>50</v>
      </c>
      <c r="E132" s="20" t="s">
        <v>51</v>
      </c>
      <c r="F132" s="21" t="s">
        <v>52</v>
      </c>
      <c r="G132" s="21" t="s">
        <v>53</v>
      </c>
      <c r="H132" s="19">
        <v>2150000</v>
      </c>
      <c r="I132" s="19">
        <v>2150000</v>
      </c>
      <c r="J132" s="19"/>
      <c r="K132" s="19"/>
      <c r="L132" s="19"/>
      <c r="M132" s="19"/>
      <c r="N132" s="19">
        <f t="shared" si="6"/>
        <v>0</v>
      </c>
      <c r="O132" s="19">
        <f t="shared" si="7"/>
        <v>2150000</v>
      </c>
      <c r="P132" s="23">
        <f>+'01'!R132</f>
        <v>119559</v>
      </c>
      <c r="Q132" s="19">
        <v>115039</v>
      </c>
      <c r="R132" s="23">
        <f t="shared" si="8"/>
        <v>234598</v>
      </c>
      <c r="S132" s="61">
        <f>+'01'!U132</f>
        <v>19262</v>
      </c>
      <c r="T132" s="19">
        <v>23096</v>
      </c>
      <c r="U132" s="61">
        <f t="shared" si="9"/>
        <v>42358</v>
      </c>
      <c r="V132" s="19">
        <f t="shared" si="10"/>
        <v>192240</v>
      </c>
      <c r="W132" s="19">
        <f t="shared" si="11"/>
        <v>1915402</v>
      </c>
    </row>
    <row r="133" spans="2:23">
      <c r="B133" s="19" t="s">
        <v>120</v>
      </c>
      <c r="C133" s="19" t="s">
        <v>100</v>
      </c>
      <c r="D133" s="19" t="s">
        <v>107</v>
      </c>
      <c r="E133" s="20" t="s">
        <v>108</v>
      </c>
      <c r="F133" s="21" t="s">
        <v>56</v>
      </c>
      <c r="G133" s="21" t="s">
        <v>109</v>
      </c>
      <c r="H133" s="19">
        <v>12734501</v>
      </c>
      <c r="I133" s="19">
        <v>12734501</v>
      </c>
      <c r="J133" s="19"/>
      <c r="K133" s="19"/>
      <c r="L133" s="19"/>
      <c r="M133" s="19"/>
      <c r="N133" s="19">
        <f t="shared" si="6"/>
        <v>0</v>
      </c>
      <c r="O133" s="19">
        <f t="shared" si="7"/>
        <v>12734501</v>
      </c>
      <c r="P133" s="23">
        <f>+'01'!R133</f>
        <v>632209</v>
      </c>
      <c r="Q133" s="19">
        <v>634590</v>
      </c>
      <c r="R133" s="23">
        <f t="shared" si="8"/>
        <v>1266799</v>
      </c>
      <c r="S133" s="61">
        <f>+'01'!U133</f>
        <v>0</v>
      </c>
      <c r="T133" s="19">
        <v>632209</v>
      </c>
      <c r="U133" s="61">
        <f t="shared" si="9"/>
        <v>632209</v>
      </c>
      <c r="V133" s="19">
        <f t="shared" si="10"/>
        <v>634590</v>
      </c>
      <c r="W133" s="19">
        <f t="shared" si="11"/>
        <v>11467702</v>
      </c>
    </row>
    <row r="134" spans="2:23">
      <c r="B134" s="19" t="s">
        <v>120</v>
      </c>
      <c r="C134" s="19" t="s">
        <v>100</v>
      </c>
      <c r="D134" s="19" t="s">
        <v>110</v>
      </c>
      <c r="E134" s="20" t="s">
        <v>108</v>
      </c>
      <c r="F134" s="21" t="s">
        <v>56</v>
      </c>
      <c r="G134" s="21" t="s">
        <v>109</v>
      </c>
      <c r="H134" s="19">
        <v>20981046</v>
      </c>
      <c r="I134" s="19">
        <v>20981046</v>
      </c>
      <c r="J134" s="19"/>
      <c r="K134" s="19"/>
      <c r="L134" s="19"/>
      <c r="M134" s="19"/>
      <c r="N134" s="19">
        <f t="shared" si="6"/>
        <v>0</v>
      </c>
      <c r="O134" s="19">
        <f t="shared" si="7"/>
        <v>20981046</v>
      </c>
      <c r="P134" s="23">
        <f>+'01'!R134</f>
        <v>2122416</v>
      </c>
      <c r="Q134" s="19">
        <v>2130411</v>
      </c>
      <c r="R134" s="23">
        <f t="shared" si="8"/>
        <v>4252827</v>
      </c>
      <c r="S134" s="61">
        <f>+'01'!U134</f>
        <v>0</v>
      </c>
      <c r="T134" s="19">
        <v>2122416</v>
      </c>
      <c r="U134" s="61">
        <f t="shared" si="9"/>
        <v>2122416</v>
      </c>
      <c r="V134" s="19">
        <f t="shared" si="10"/>
        <v>2130411</v>
      </c>
      <c r="W134" s="19">
        <f t="shared" si="11"/>
        <v>16728219</v>
      </c>
    </row>
    <row r="135" spans="2:23">
      <c r="B135" s="19" t="s">
        <v>120</v>
      </c>
      <c r="C135" s="19" t="s">
        <v>100</v>
      </c>
      <c r="D135" s="19" t="s">
        <v>111</v>
      </c>
      <c r="E135" s="20" t="s">
        <v>108</v>
      </c>
      <c r="F135" s="21" t="s">
        <v>56</v>
      </c>
      <c r="G135" s="21" t="s">
        <v>109</v>
      </c>
      <c r="H135" s="19">
        <v>8864154</v>
      </c>
      <c r="I135" s="19">
        <v>8864154</v>
      </c>
      <c r="J135" s="19"/>
      <c r="K135" s="19"/>
      <c r="L135" s="19"/>
      <c r="M135" s="19"/>
      <c r="N135" s="19">
        <f t="shared" si="6"/>
        <v>0</v>
      </c>
      <c r="O135" s="19">
        <f t="shared" si="7"/>
        <v>8864154</v>
      </c>
      <c r="P135" s="23">
        <f>+'01'!R135</f>
        <v>1174101</v>
      </c>
      <c r="Q135" s="19">
        <v>1178525</v>
      </c>
      <c r="R135" s="23">
        <f t="shared" si="8"/>
        <v>2352626</v>
      </c>
      <c r="S135" s="61">
        <f>+'01'!U135</f>
        <v>0</v>
      </c>
      <c r="T135" s="19">
        <v>1174101</v>
      </c>
      <c r="U135" s="61">
        <f t="shared" si="9"/>
        <v>1174101</v>
      </c>
      <c r="V135" s="19">
        <f t="shared" si="10"/>
        <v>1178525</v>
      </c>
      <c r="W135" s="19">
        <f t="shared" si="11"/>
        <v>6511528</v>
      </c>
    </row>
    <row r="136" spans="2:23">
      <c r="B136" s="19" t="s">
        <v>120</v>
      </c>
      <c r="C136" s="19" t="s">
        <v>100</v>
      </c>
      <c r="D136" s="19" t="s">
        <v>112</v>
      </c>
      <c r="E136" s="20" t="s">
        <v>108</v>
      </c>
      <c r="F136" s="21" t="s">
        <v>56</v>
      </c>
      <c r="G136" s="21" t="s">
        <v>109</v>
      </c>
      <c r="H136" s="19">
        <v>2411615</v>
      </c>
      <c r="I136" s="19">
        <v>2411615</v>
      </c>
      <c r="J136" s="19"/>
      <c r="K136" s="19"/>
      <c r="L136" s="19"/>
      <c r="M136" s="19"/>
      <c r="N136" s="19">
        <f t="shared" si="6"/>
        <v>0</v>
      </c>
      <c r="O136" s="19">
        <f t="shared" si="7"/>
        <v>2411615</v>
      </c>
      <c r="P136" s="23">
        <f>+'01'!R136</f>
        <v>0</v>
      </c>
      <c r="Q136" s="19">
        <v>0</v>
      </c>
      <c r="R136" s="23">
        <f t="shared" si="8"/>
        <v>0</v>
      </c>
      <c r="S136" s="61">
        <f>+'01'!U136</f>
        <v>0</v>
      </c>
      <c r="T136" s="19">
        <v>0</v>
      </c>
      <c r="U136" s="61">
        <f t="shared" si="9"/>
        <v>0</v>
      </c>
      <c r="V136" s="19">
        <f t="shared" si="10"/>
        <v>0</v>
      </c>
      <c r="W136" s="19">
        <f t="shared" si="11"/>
        <v>2411615</v>
      </c>
    </row>
    <row r="137" spans="2:23">
      <c r="B137" s="19" t="s">
        <v>120</v>
      </c>
      <c r="C137" s="19" t="s">
        <v>100</v>
      </c>
      <c r="D137" s="19" t="s">
        <v>113</v>
      </c>
      <c r="E137" s="20" t="s">
        <v>108</v>
      </c>
      <c r="F137" s="21" t="s">
        <v>56</v>
      </c>
      <c r="G137" s="21" t="s">
        <v>109</v>
      </c>
      <c r="H137" s="19">
        <v>8681812</v>
      </c>
      <c r="I137" s="19">
        <v>8681812</v>
      </c>
      <c r="J137" s="19"/>
      <c r="K137" s="19"/>
      <c r="L137" s="19"/>
      <c r="M137" s="19"/>
      <c r="N137" s="19">
        <f t="shared" si="6"/>
        <v>0</v>
      </c>
      <c r="O137" s="19">
        <f t="shared" si="7"/>
        <v>8681812</v>
      </c>
      <c r="P137" s="23">
        <f>+'01'!R137</f>
        <v>0</v>
      </c>
      <c r="Q137" s="19">
        <v>0</v>
      </c>
      <c r="R137" s="23">
        <f t="shared" si="8"/>
        <v>0</v>
      </c>
      <c r="S137" s="61">
        <f>+'01'!U137</f>
        <v>0</v>
      </c>
      <c r="T137" s="19">
        <v>0</v>
      </c>
      <c r="U137" s="61">
        <f t="shared" si="9"/>
        <v>0</v>
      </c>
      <c r="V137" s="19">
        <f t="shared" si="10"/>
        <v>0</v>
      </c>
      <c r="W137" s="19">
        <f t="shared" si="11"/>
        <v>8681812</v>
      </c>
    </row>
    <row r="138" spans="2:23">
      <c r="B138" s="19" t="s">
        <v>120</v>
      </c>
      <c r="C138" s="19" t="s">
        <v>100</v>
      </c>
      <c r="D138" s="19" t="s">
        <v>114</v>
      </c>
      <c r="E138" s="20" t="s">
        <v>108</v>
      </c>
      <c r="F138" s="21" t="s">
        <v>56</v>
      </c>
      <c r="G138" s="21" t="s">
        <v>109</v>
      </c>
      <c r="H138" s="19">
        <v>5146738</v>
      </c>
      <c r="I138" s="19">
        <v>5146738</v>
      </c>
      <c r="J138" s="19"/>
      <c r="K138" s="19"/>
      <c r="L138" s="19"/>
      <c r="M138" s="19"/>
      <c r="N138" s="19">
        <f t="shared" si="6"/>
        <v>0</v>
      </c>
      <c r="O138" s="19">
        <f t="shared" si="7"/>
        <v>5146738</v>
      </c>
      <c r="P138" s="23">
        <f>+'01'!R138</f>
        <v>587052</v>
      </c>
      <c r="Q138" s="19">
        <v>589263</v>
      </c>
      <c r="R138" s="23">
        <f t="shared" si="8"/>
        <v>1176315</v>
      </c>
      <c r="S138" s="61">
        <f>+'01'!U138</f>
        <v>0</v>
      </c>
      <c r="T138" s="19">
        <v>587052</v>
      </c>
      <c r="U138" s="61">
        <f t="shared" si="9"/>
        <v>587052</v>
      </c>
      <c r="V138" s="19">
        <f t="shared" si="10"/>
        <v>589263</v>
      </c>
      <c r="W138" s="19">
        <f t="shared" si="11"/>
        <v>3970423</v>
      </c>
    </row>
    <row r="139" spans="2:23">
      <c r="B139" s="19" t="s">
        <v>120</v>
      </c>
      <c r="C139" s="19" t="s">
        <v>100</v>
      </c>
      <c r="D139" s="19" t="s">
        <v>115</v>
      </c>
      <c r="E139" s="20" t="s">
        <v>69</v>
      </c>
      <c r="F139" s="21" t="s">
        <v>42</v>
      </c>
      <c r="G139" s="21" t="s">
        <v>70</v>
      </c>
      <c r="H139" s="19">
        <v>1000</v>
      </c>
      <c r="I139" s="19">
        <v>1000</v>
      </c>
      <c r="J139" s="19"/>
      <c r="K139" s="19"/>
      <c r="L139" s="19"/>
      <c r="M139" s="19"/>
      <c r="N139" s="19">
        <f t="shared" si="6"/>
        <v>0</v>
      </c>
      <c r="O139" s="19">
        <f t="shared" si="7"/>
        <v>1000</v>
      </c>
      <c r="P139" s="23">
        <f>+'01'!R139</f>
        <v>0</v>
      </c>
      <c r="Q139" s="19"/>
      <c r="R139" s="23">
        <f t="shared" si="8"/>
        <v>0</v>
      </c>
      <c r="S139" s="61">
        <f>+'01'!U139</f>
        <v>0</v>
      </c>
      <c r="T139" s="19"/>
      <c r="U139" s="61">
        <f t="shared" si="9"/>
        <v>0</v>
      </c>
      <c r="V139" s="19">
        <f t="shared" si="10"/>
        <v>0</v>
      </c>
      <c r="W139" s="19">
        <f t="shared" si="11"/>
        <v>1000</v>
      </c>
    </row>
    <row r="140" spans="2:23">
      <c r="B140" s="19" t="s">
        <v>120</v>
      </c>
      <c r="C140" s="19" t="s">
        <v>100</v>
      </c>
      <c r="D140" s="19" t="s">
        <v>61</v>
      </c>
      <c r="E140" s="20" t="s">
        <v>62</v>
      </c>
      <c r="F140" s="21" t="s">
        <v>63</v>
      </c>
      <c r="G140" s="21" t="s">
        <v>64</v>
      </c>
      <c r="H140" s="19">
        <v>1500000</v>
      </c>
      <c r="I140" s="19">
        <v>1500000</v>
      </c>
      <c r="J140" s="19"/>
      <c r="K140" s="19"/>
      <c r="L140" s="19"/>
      <c r="M140" s="19"/>
      <c r="N140" s="19">
        <f t="shared" ref="N140:N147" si="12">+J140+K140+L140+M140</f>
        <v>0</v>
      </c>
      <c r="O140" s="19">
        <f t="shared" ref="O140:O147" si="13">+I140+N140</f>
        <v>1500000</v>
      </c>
      <c r="P140" s="23">
        <f>+'01'!R140</f>
        <v>0</v>
      </c>
      <c r="Q140" s="19">
        <v>0</v>
      </c>
      <c r="R140" s="23">
        <f t="shared" ref="R140:R147" si="14">+P140+Q140</f>
        <v>0</v>
      </c>
      <c r="S140" s="61">
        <f>+'01'!U140</f>
        <v>0</v>
      </c>
      <c r="T140" s="19">
        <v>0</v>
      </c>
      <c r="U140" s="61">
        <f t="shared" ref="U140:U147" si="15">+S140+T140</f>
        <v>0</v>
      </c>
      <c r="V140" s="19">
        <f t="shared" ref="V140:V147" si="16">+R140-U140</f>
        <v>0</v>
      </c>
      <c r="W140" s="19">
        <f t="shared" ref="W140:W147" si="17">+O140-R140</f>
        <v>1500000</v>
      </c>
    </row>
    <row r="141" spans="2:23">
      <c r="B141" s="19" t="s">
        <v>120</v>
      </c>
      <c r="C141" s="19" t="s">
        <v>100</v>
      </c>
      <c r="D141" s="19" t="s">
        <v>65</v>
      </c>
      <c r="E141" s="20" t="s">
        <v>66</v>
      </c>
      <c r="F141" s="21" t="s">
        <v>52</v>
      </c>
      <c r="G141" s="21" t="s">
        <v>67</v>
      </c>
      <c r="H141" s="19">
        <v>1000</v>
      </c>
      <c r="I141" s="19">
        <v>1000</v>
      </c>
      <c r="J141" s="19"/>
      <c r="K141" s="19"/>
      <c r="L141" s="19"/>
      <c r="M141" s="19"/>
      <c r="N141" s="19">
        <f t="shared" si="12"/>
        <v>0</v>
      </c>
      <c r="O141" s="19">
        <f t="shared" si="13"/>
        <v>1000</v>
      </c>
      <c r="P141" s="23">
        <f>+'01'!R141</f>
        <v>0</v>
      </c>
      <c r="Q141" s="19"/>
      <c r="R141" s="23">
        <f t="shared" si="14"/>
        <v>0</v>
      </c>
      <c r="S141" s="61">
        <f>+'01'!U141</f>
        <v>0</v>
      </c>
      <c r="T141" s="19"/>
      <c r="U141" s="61">
        <f t="shared" si="15"/>
        <v>0</v>
      </c>
      <c r="V141" s="19">
        <f t="shared" si="16"/>
        <v>0</v>
      </c>
      <c r="W141" s="19">
        <f t="shared" si="17"/>
        <v>1000</v>
      </c>
    </row>
    <row r="142" spans="2:23">
      <c r="B142" s="19" t="s">
        <v>120</v>
      </c>
      <c r="C142" s="19" t="s">
        <v>100</v>
      </c>
      <c r="D142" s="19" t="s">
        <v>68</v>
      </c>
      <c r="E142" s="20" t="s">
        <v>69</v>
      </c>
      <c r="F142" s="21" t="s">
        <v>42</v>
      </c>
      <c r="G142" s="21" t="s">
        <v>70</v>
      </c>
      <c r="H142" s="19">
        <v>1000</v>
      </c>
      <c r="I142" s="19">
        <v>1000</v>
      </c>
      <c r="J142" s="19"/>
      <c r="K142" s="19"/>
      <c r="L142" s="19"/>
      <c r="M142" s="19"/>
      <c r="N142" s="19">
        <f t="shared" si="12"/>
        <v>0</v>
      </c>
      <c r="O142" s="19">
        <f t="shared" si="13"/>
        <v>1000</v>
      </c>
      <c r="P142" s="23">
        <f>+'01'!R142</f>
        <v>0</v>
      </c>
      <c r="Q142" s="19"/>
      <c r="R142" s="23">
        <f t="shared" si="14"/>
        <v>0</v>
      </c>
      <c r="S142" s="61">
        <f>+'01'!U142</f>
        <v>0</v>
      </c>
      <c r="T142" s="19"/>
      <c r="U142" s="61">
        <f t="shared" si="15"/>
        <v>0</v>
      </c>
      <c r="V142" s="19">
        <f t="shared" si="16"/>
        <v>0</v>
      </c>
      <c r="W142" s="19">
        <f t="shared" si="17"/>
        <v>1000</v>
      </c>
    </row>
    <row r="143" spans="2:23">
      <c r="B143" s="19" t="s">
        <v>120</v>
      </c>
      <c r="C143" s="19" t="s">
        <v>100</v>
      </c>
      <c r="D143" s="19" t="s">
        <v>71</v>
      </c>
      <c r="E143" s="20" t="s">
        <v>72</v>
      </c>
      <c r="F143" s="21" t="s">
        <v>73</v>
      </c>
      <c r="G143" s="21" t="s">
        <v>74</v>
      </c>
      <c r="H143" s="19">
        <v>1000</v>
      </c>
      <c r="I143" s="19">
        <v>1000</v>
      </c>
      <c r="J143" s="19"/>
      <c r="K143" s="19"/>
      <c r="L143" s="19"/>
      <c r="M143" s="19"/>
      <c r="N143" s="19">
        <f t="shared" si="12"/>
        <v>0</v>
      </c>
      <c r="O143" s="19">
        <f t="shared" si="13"/>
        <v>1000</v>
      </c>
      <c r="P143" s="23">
        <f>+'01'!R143</f>
        <v>0</v>
      </c>
      <c r="Q143" s="19"/>
      <c r="R143" s="23">
        <f t="shared" si="14"/>
        <v>0</v>
      </c>
      <c r="S143" s="61">
        <f>+'01'!U143</f>
        <v>0</v>
      </c>
      <c r="T143" s="19"/>
      <c r="U143" s="61">
        <f t="shared" si="15"/>
        <v>0</v>
      </c>
      <c r="V143" s="19">
        <f t="shared" si="16"/>
        <v>0</v>
      </c>
      <c r="W143" s="19">
        <f t="shared" si="17"/>
        <v>1000</v>
      </c>
    </row>
    <row r="144" spans="2:23">
      <c r="B144" s="19" t="s">
        <v>120</v>
      </c>
      <c r="C144" s="19" t="s">
        <v>100</v>
      </c>
      <c r="D144" s="19" t="s">
        <v>75</v>
      </c>
      <c r="E144" s="20" t="s">
        <v>76</v>
      </c>
      <c r="F144" s="21" t="s">
        <v>77</v>
      </c>
      <c r="G144" s="21" t="s">
        <v>78</v>
      </c>
      <c r="H144" s="19">
        <v>4000000</v>
      </c>
      <c r="I144" s="19">
        <v>4000000</v>
      </c>
      <c r="J144" s="19"/>
      <c r="K144" s="19"/>
      <c r="L144" s="19"/>
      <c r="M144" s="19"/>
      <c r="N144" s="19">
        <f t="shared" si="12"/>
        <v>0</v>
      </c>
      <c r="O144" s="19">
        <f t="shared" si="13"/>
        <v>4000000</v>
      </c>
      <c r="P144" s="23">
        <f>+'01'!R144</f>
        <v>0</v>
      </c>
      <c r="Q144" s="19"/>
      <c r="R144" s="23">
        <f t="shared" si="14"/>
        <v>0</v>
      </c>
      <c r="S144" s="61">
        <f>+'01'!U144</f>
        <v>0</v>
      </c>
      <c r="T144" s="19"/>
      <c r="U144" s="61">
        <f t="shared" si="15"/>
        <v>0</v>
      </c>
      <c r="V144" s="19">
        <f t="shared" si="16"/>
        <v>0</v>
      </c>
      <c r="W144" s="19">
        <f t="shared" si="17"/>
        <v>4000000</v>
      </c>
    </row>
    <row r="145" spans="2:23">
      <c r="B145" s="19" t="s">
        <v>120</v>
      </c>
      <c r="C145" s="19" t="s">
        <v>100</v>
      </c>
      <c r="D145" s="19" t="s">
        <v>87</v>
      </c>
      <c r="E145" s="20" t="s">
        <v>88</v>
      </c>
      <c r="F145" s="21" t="s">
        <v>89</v>
      </c>
      <c r="G145" s="21" t="s">
        <v>90</v>
      </c>
      <c r="H145" s="19">
        <v>1000</v>
      </c>
      <c r="I145" s="19">
        <v>1000</v>
      </c>
      <c r="J145" s="19"/>
      <c r="K145" s="19"/>
      <c r="L145" s="19"/>
      <c r="M145" s="19"/>
      <c r="N145" s="19">
        <f t="shared" si="12"/>
        <v>0</v>
      </c>
      <c r="O145" s="19">
        <f t="shared" si="13"/>
        <v>1000</v>
      </c>
      <c r="P145" s="23">
        <f>+'01'!R145</f>
        <v>0</v>
      </c>
      <c r="Q145" s="19"/>
      <c r="R145" s="23">
        <f t="shared" si="14"/>
        <v>0</v>
      </c>
      <c r="S145" s="61">
        <f>+'01'!U145</f>
        <v>0</v>
      </c>
      <c r="T145" s="19"/>
      <c r="U145" s="61">
        <f t="shared" si="15"/>
        <v>0</v>
      </c>
      <c r="V145" s="19">
        <f t="shared" si="16"/>
        <v>0</v>
      </c>
      <c r="W145" s="19">
        <f t="shared" si="17"/>
        <v>1000</v>
      </c>
    </row>
    <row r="146" spans="2:23">
      <c r="B146" s="19" t="s">
        <v>120</v>
      </c>
      <c r="C146" s="19" t="s">
        <v>100</v>
      </c>
      <c r="D146" s="19" t="s">
        <v>91</v>
      </c>
      <c r="E146" s="20" t="s">
        <v>92</v>
      </c>
      <c r="F146" s="21" t="s">
        <v>42</v>
      </c>
      <c r="G146" s="21" t="s">
        <v>93</v>
      </c>
      <c r="H146" s="19">
        <v>1000</v>
      </c>
      <c r="I146" s="19">
        <v>1000</v>
      </c>
      <c r="J146" s="19"/>
      <c r="K146" s="19"/>
      <c r="L146" s="19"/>
      <c r="M146" s="19"/>
      <c r="N146" s="19">
        <f t="shared" si="12"/>
        <v>0</v>
      </c>
      <c r="O146" s="19">
        <f t="shared" si="13"/>
        <v>1000</v>
      </c>
      <c r="P146" s="23">
        <f>+'01'!R146</f>
        <v>0</v>
      </c>
      <c r="Q146" s="19"/>
      <c r="R146" s="23">
        <f t="shared" si="14"/>
        <v>0</v>
      </c>
      <c r="S146" s="61">
        <f>+'01'!U146</f>
        <v>0</v>
      </c>
      <c r="T146" s="19"/>
      <c r="U146" s="61">
        <f t="shared" si="15"/>
        <v>0</v>
      </c>
      <c r="V146" s="19">
        <f t="shared" si="16"/>
        <v>0</v>
      </c>
      <c r="W146" s="19">
        <f t="shared" si="17"/>
        <v>1000</v>
      </c>
    </row>
    <row r="147" spans="2:23">
      <c r="B147" s="19" t="s">
        <v>120</v>
      </c>
      <c r="C147" s="19" t="s">
        <v>100</v>
      </c>
      <c r="D147" s="19" t="s">
        <v>116</v>
      </c>
      <c r="E147" s="20" t="s">
        <v>117</v>
      </c>
      <c r="F147" s="21" t="s">
        <v>118</v>
      </c>
      <c r="G147" s="21" t="s">
        <v>119</v>
      </c>
      <c r="H147" s="19">
        <v>1000</v>
      </c>
      <c r="I147" s="19">
        <v>1000</v>
      </c>
      <c r="J147" s="19"/>
      <c r="K147" s="19"/>
      <c r="L147" s="19"/>
      <c r="M147" s="19"/>
      <c r="N147" s="19">
        <f t="shared" si="12"/>
        <v>0</v>
      </c>
      <c r="O147" s="19">
        <f t="shared" si="13"/>
        <v>1000</v>
      </c>
      <c r="P147" s="23">
        <f>+'01'!R147</f>
        <v>0</v>
      </c>
      <c r="Q147" s="19"/>
      <c r="R147" s="23">
        <f t="shared" si="14"/>
        <v>0</v>
      </c>
      <c r="S147" s="61">
        <f>+'01'!U147</f>
        <v>0</v>
      </c>
      <c r="T147" s="19"/>
      <c r="U147" s="61">
        <f t="shared" si="15"/>
        <v>0</v>
      </c>
      <c r="V147" s="19">
        <f t="shared" si="16"/>
        <v>0</v>
      </c>
      <c r="W147" s="19">
        <f t="shared" si="17"/>
        <v>1000</v>
      </c>
    </row>
    <row r="148" spans="2:23">
      <c r="B148" s="38"/>
      <c r="C148" s="38"/>
      <c r="D148" s="38"/>
      <c r="E148" s="8"/>
      <c r="F148" s="8"/>
      <c r="G148" s="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</row>
    <row r="149" spans="2:23">
      <c r="B149" s="38"/>
      <c r="C149" s="38"/>
      <c r="D149" s="38"/>
      <c r="E149" s="39"/>
      <c r="F149" s="8"/>
      <c r="G149" s="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</row>
    <row r="150" spans="2:23">
      <c r="C150" s="38"/>
      <c r="D150" s="38"/>
      <c r="E150" s="39"/>
      <c r="F150" s="8"/>
      <c r="G150" s="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</row>
    <row r="151" spans="2:23" ht="32.25" customHeight="1">
      <c r="B151" s="59" t="str">
        <f>+B10</f>
        <v>Dependencia</v>
      </c>
      <c r="C151" s="59" t="str">
        <f t="shared" ref="C151:W151" si="18">+C10</f>
        <v>Sector</v>
      </c>
      <c r="D151" s="59" t="str">
        <f t="shared" si="18"/>
        <v>Area</v>
      </c>
      <c r="E151" s="59" t="str">
        <f t="shared" si="18"/>
        <v>Artículo</v>
      </c>
      <c r="F151" s="59" t="str">
        <f t="shared" si="18"/>
        <v>Fuente</v>
      </c>
      <c r="G151" s="59" t="str">
        <f t="shared" si="18"/>
        <v>Destino vs fuente</v>
      </c>
      <c r="H151" s="59" t="str">
        <f t="shared" si="18"/>
        <v>Apropiado Inicial</v>
      </c>
      <c r="I151" s="59" t="str">
        <f t="shared" si="18"/>
        <v>Apropiado Inicial</v>
      </c>
      <c r="J151" s="59" t="str">
        <f t="shared" si="18"/>
        <v>1. TRIMESTRES</v>
      </c>
      <c r="K151" s="59" t="str">
        <f t="shared" si="18"/>
        <v>2. TRIMESTRE</v>
      </c>
      <c r="L151" s="59" t="str">
        <f t="shared" si="18"/>
        <v>3.TRIMESTRE</v>
      </c>
      <c r="M151" s="59" t="str">
        <f t="shared" si="18"/>
        <v>4. TRIMESTRE</v>
      </c>
      <c r="N151" s="59" t="str">
        <f t="shared" si="18"/>
        <v>TOTAL ADICIONES</v>
      </c>
      <c r="O151" s="59" t="str">
        <f t="shared" si="18"/>
        <v>PRESUPUESTO DIFINITIVO</v>
      </c>
      <c r="P151" s="59" t="str">
        <f t="shared" si="18"/>
        <v>PERIODOS ANTERIORES</v>
      </c>
      <c r="Q151" s="59" t="str">
        <f t="shared" si="18"/>
        <v>Valor GPDC DEL PERIODO  FACTURACION</v>
      </c>
      <c r="R151" s="59" t="str">
        <f t="shared" si="18"/>
        <v>ACUMULADO Valor GPDC FACTURACION</v>
      </c>
      <c r="S151" s="59" t="str">
        <f t="shared" si="18"/>
        <v>PERIODOS ANTERIORES</v>
      </c>
      <c r="T151" s="59" t="str">
        <f t="shared" si="18"/>
        <v>Valor GPR DEL PERIODO EFECTIVOS</v>
      </c>
      <c r="U151" s="59" t="str">
        <f t="shared" si="18"/>
        <v>Acumulado GPR RECAUDOS EFECTIVO</v>
      </c>
      <c r="V151" s="59" t="str">
        <f t="shared" si="18"/>
        <v>CUENTAS POR COBRAR</v>
      </c>
      <c r="W151" s="59" t="str">
        <f t="shared" si="18"/>
        <v>POR EJECUTAR</v>
      </c>
    </row>
    <row r="152" spans="2:23" ht="14.4">
      <c r="B152" s="41" t="str">
        <f>+B11</f>
        <v>TOTAL PRESUPUESTO DEL PERIODO</v>
      </c>
      <c r="C152" s="42"/>
      <c r="D152" s="42"/>
      <c r="E152" s="42" t="e">
        <f>+E153+E157</f>
        <v>#VALUE!</v>
      </c>
      <c r="F152" s="42" t="e">
        <f>+F153+F157</f>
        <v>#VALUE!</v>
      </c>
      <c r="G152" s="42"/>
      <c r="H152" s="42">
        <f t="shared" ref="H152:W152" si="19">+H153+H157</f>
        <v>4414191657</v>
      </c>
      <c r="I152" s="42">
        <f t="shared" si="19"/>
        <v>4414191657</v>
      </c>
      <c r="J152" s="42">
        <f t="shared" si="19"/>
        <v>322837682.06999999</v>
      </c>
      <c r="K152" s="42">
        <f t="shared" si="19"/>
        <v>0</v>
      </c>
      <c r="L152" s="42">
        <f t="shared" si="19"/>
        <v>0</v>
      </c>
      <c r="M152" s="42">
        <f t="shared" si="19"/>
        <v>0</v>
      </c>
      <c r="N152" s="42">
        <f t="shared" si="19"/>
        <v>322837682.06999999</v>
      </c>
      <c r="O152" s="42">
        <f t="shared" si="19"/>
        <v>4737029339.0699997</v>
      </c>
      <c r="P152" s="42">
        <f t="shared" si="19"/>
        <v>672063428.34000003</v>
      </c>
      <c r="Q152" s="42">
        <f t="shared" si="19"/>
        <v>356793244</v>
      </c>
      <c r="R152" s="42">
        <f t="shared" si="19"/>
        <v>1028856672.3399999</v>
      </c>
      <c r="S152" s="42">
        <f t="shared" si="19"/>
        <v>569831565.34000003</v>
      </c>
      <c r="T152" s="42">
        <f t="shared" si="19"/>
        <v>305039281</v>
      </c>
      <c r="U152" s="42">
        <f t="shared" si="19"/>
        <v>874870846.33999991</v>
      </c>
      <c r="V152" s="42">
        <f t="shared" si="19"/>
        <v>153985826</v>
      </c>
      <c r="W152" s="42">
        <f t="shared" si="19"/>
        <v>3708172666.73</v>
      </c>
    </row>
    <row r="153" spans="2:23" ht="13.8">
      <c r="B153" s="42" t="str">
        <f>+B12</f>
        <v>1 - ADMINISTRACION CENTRAL</v>
      </c>
      <c r="C153" s="42"/>
      <c r="D153" s="42" t="s">
        <v>129</v>
      </c>
      <c r="E153" s="42">
        <f>+E154+E155+E156</f>
        <v>0</v>
      </c>
      <c r="F153" s="42">
        <f>+F154+F155+F156</f>
        <v>0</v>
      </c>
      <c r="G153" s="42"/>
      <c r="H153" s="42">
        <f t="shared" ref="H153:W153" si="20">+H154+H155+H156</f>
        <v>3844081899</v>
      </c>
      <c r="I153" s="42">
        <f t="shared" si="20"/>
        <v>3844081899</v>
      </c>
      <c r="J153" s="42">
        <f t="shared" si="20"/>
        <v>322837682.06999999</v>
      </c>
      <c r="K153" s="42">
        <f t="shared" si="20"/>
        <v>0</v>
      </c>
      <c r="L153" s="42">
        <f t="shared" si="20"/>
        <v>0</v>
      </c>
      <c r="M153" s="42">
        <f t="shared" si="20"/>
        <v>0</v>
      </c>
      <c r="N153" s="42">
        <f t="shared" si="20"/>
        <v>322837682.06999999</v>
      </c>
      <c r="O153" s="42">
        <f t="shared" si="20"/>
        <v>4166919581.0699997</v>
      </c>
      <c r="P153" s="42">
        <f t="shared" si="20"/>
        <v>630411807.34000003</v>
      </c>
      <c r="Q153" s="42">
        <f t="shared" si="20"/>
        <v>320422860</v>
      </c>
      <c r="R153" s="42">
        <f t="shared" si="20"/>
        <v>950834667.33999991</v>
      </c>
      <c r="S153" s="42">
        <f t="shared" si="20"/>
        <v>554798510.34000003</v>
      </c>
      <c r="T153" s="42">
        <f t="shared" si="20"/>
        <v>277430402</v>
      </c>
      <c r="U153" s="42">
        <f t="shared" si="20"/>
        <v>832228912.33999991</v>
      </c>
      <c r="V153" s="42">
        <f t="shared" si="20"/>
        <v>118605755</v>
      </c>
      <c r="W153" s="42">
        <f t="shared" si="20"/>
        <v>3216084913.73</v>
      </c>
    </row>
    <row r="154" spans="2:23">
      <c r="B154" s="43" t="str">
        <f>+B13</f>
        <v>1 - ADMINISTRACION CENTRAL</v>
      </c>
      <c r="C154" s="43" t="str">
        <f>+C13</f>
        <v>1-ACUEDUCTO</v>
      </c>
      <c r="D154" s="43" t="str">
        <f>+D13</f>
        <v>Area</v>
      </c>
      <c r="E154" s="43">
        <f>+E13</f>
        <v>0</v>
      </c>
      <c r="F154" s="43">
        <f>+F13</f>
        <v>0</v>
      </c>
      <c r="G154" s="44" t="s">
        <v>38</v>
      </c>
      <c r="H154" s="43">
        <f t="shared" ref="H154:W154" si="21">+H13</f>
        <v>1339318334</v>
      </c>
      <c r="I154" s="43">
        <f t="shared" si="21"/>
        <v>1339318334</v>
      </c>
      <c r="J154" s="43">
        <f t="shared" si="21"/>
        <v>50673.63</v>
      </c>
      <c r="K154" s="43">
        <f t="shared" si="21"/>
        <v>0</v>
      </c>
      <c r="L154" s="43">
        <f t="shared" si="21"/>
        <v>0</v>
      </c>
      <c r="M154" s="43">
        <f t="shared" si="21"/>
        <v>0</v>
      </c>
      <c r="N154" s="43">
        <f t="shared" si="21"/>
        <v>50673.63</v>
      </c>
      <c r="O154" s="43">
        <f t="shared" si="21"/>
        <v>1339369007.6300001</v>
      </c>
      <c r="P154" s="43">
        <f t="shared" si="21"/>
        <v>93578141.670000002</v>
      </c>
      <c r="Q154" s="43">
        <f t="shared" si="21"/>
        <v>96931656.659999996</v>
      </c>
      <c r="R154" s="43">
        <f t="shared" si="21"/>
        <v>190509798.32999998</v>
      </c>
      <c r="S154" s="43">
        <f t="shared" si="21"/>
        <v>56472747.670000002</v>
      </c>
      <c r="T154" s="43">
        <f t="shared" si="21"/>
        <v>77787716.659999996</v>
      </c>
      <c r="U154" s="43">
        <f t="shared" si="21"/>
        <v>134260464.32999998</v>
      </c>
      <c r="V154" s="43">
        <f t="shared" si="21"/>
        <v>56249334</v>
      </c>
      <c r="W154" s="43">
        <f t="shared" si="21"/>
        <v>1148859209.3000002</v>
      </c>
    </row>
    <row r="155" spans="2:23">
      <c r="B155" s="45" t="str">
        <f>+B35</f>
        <v>1 - ADMINISTRACION CENTRAL</v>
      </c>
      <c r="C155" s="45" t="str">
        <f>+C35</f>
        <v>2-ALCANTARILLADO</v>
      </c>
      <c r="D155" s="45" t="str">
        <f>+D35</f>
        <v>Area</v>
      </c>
      <c r="E155" s="45">
        <f>+E35</f>
        <v>0</v>
      </c>
      <c r="F155" s="45">
        <f>+F35</f>
        <v>0</v>
      </c>
      <c r="G155" s="46" t="s">
        <v>94</v>
      </c>
      <c r="H155" s="45">
        <f t="shared" ref="H155:W155" si="22">+H35</f>
        <v>765648056</v>
      </c>
      <c r="I155" s="45">
        <f t="shared" si="22"/>
        <v>765648056</v>
      </c>
      <c r="J155" s="45">
        <f t="shared" si="22"/>
        <v>317331030.81999999</v>
      </c>
      <c r="K155" s="45">
        <f t="shared" si="22"/>
        <v>0</v>
      </c>
      <c r="L155" s="45">
        <f t="shared" si="22"/>
        <v>0</v>
      </c>
      <c r="M155" s="45">
        <f t="shared" si="22"/>
        <v>0</v>
      </c>
      <c r="N155" s="45">
        <f t="shared" si="22"/>
        <v>317331030.81999999</v>
      </c>
      <c r="O155" s="45">
        <f t="shared" si="22"/>
        <v>1082979086.8199999</v>
      </c>
      <c r="P155" s="45">
        <f t="shared" si="22"/>
        <v>374125166.31</v>
      </c>
      <c r="Q155" s="45">
        <f t="shared" si="22"/>
        <v>58906174.270000003</v>
      </c>
      <c r="R155" s="45">
        <f t="shared" si="22"/>
        <v>433031340.57999998</v>
      </c>
      <c r="S155" s="45">
        <f t="shared" si="22"/>
        <v>368994343.31</v>
      </c>
      <c r="T155" s="45">
        <f t="shared" si="22"/>
        <v>49232448.270000003</v>
      </c>
      <c r="U155" s="45">
        <f t="shared" si="22"/>
        <v>418226791.57999998</v>
      </c>
      <c r="V155" s="45">
        <f t="shared" si="22"/>
        <v>14804549</v>
      </c>
      <c r="W155" s="45">
        <f t="shared" si="22"/>
        <v>649947746.24000001</v>
      </c>
    </row>
    <row r="156" spans="2:23">
      <c r="B156" s="47" t="str">
        <f>+B56</f>
        <v>1 - ADMINISTRACION CENTRAL</v>
      </c>
      <c r="C156" s="47" t="str">
        <f>+C56</f>
        <v>3-ASEO</v>
      </c>
      <c r="D156" s="47" t="str">
        <f>+D56</f>
        <v>Area</v>
      </c>
      <c r="E156" s="47">
        <f>+E56</f>
        <v>0</v>
      </c>
      <c r="F156" s="47">
        <f>+F56</f>
        <v>0</v>
      </c>
      <c r="G156" s="48"/>
      <c r="H156" s="47">
        <f t="shared" ref="H156:W156" si="23">+H56</f>
        <v>1739115509</v>
      </c>
      <c r="I156" s="47">
        <f t="shared" si="23"/>
        <v>1739115509</v>
      </c>
      <c r="J156" s="47">
        <f t="shared" si="23"/>
        <v>5455977.6200000001</v>
      </c>
      <c r="K156" s="47">
        <f t="shared" si="23"/>
        <v>0</v>
      </c>
      <c r="L156" s="47">
        <f t="shared" si="23"/>
        <v>0</v>
      </c>
      <c r="M156" s="47">
        <f t="shared" si="23"/>
        <v>0</v>
      </c>
      <c r="N156" s="47">
        <f t="shared" si="23"/>
        <v>5455977.6200000001</v>
      </c>
      <c r="O156" s="47">
        <f t="shared" si="23"/>
        <v>1744571486.6199999</v>
      </c>
      <c r="P156" s="47">
        <f t="shared" si="23"/>
        <v>162708499.36000001</v>
      </c>
      <c r="Q156" s="47">
        <f t="shared" si="23"/>
        <v>164585029.06999999</v>
      </c>
      <c r="R156" s="47">
        <f t="shared" si="23"/>
        <v>327293528.43000001</v>
      </c>
      <c r="S156" s="47">
        <f t="shared" si="23"/>
        <v>129331419.36</v>
      </c>
      <c r="T156" s="47">
        <f t="shared" si="23"/>
        <v>150410237.06999999</v>
      </c>
      <c r="U156" s="47">
        <f t="shared" si="23"/>
        <v>279741656.43000001</v>
      </c>
      <c r="V156" s="47">
        <f t="shared" si="23"/>
        <v>47551872</v>
      </c>
      <c r="W156" s="47">
        <f t="shared" si="23"/>
        <v>1417277958.1899998</v>
      </c>
    </row>
    <row r="157" spans="2:23" ht="13.8">
      <c r="B157" s="42" t="str">
        <f>+B80</f>
        <v>2 - EMPRESA DE SERVICIOS PUBLICOS - PAICOL</v>
      </c>
      <c r="C157" s="49"/>
      <c r="D157" s="42" t="s">
        <v>130</v>
      </c>
      <c r="E157" s="49" t="e">
        <f>+E158+E159+E160</f>
        <v>#VALUE!</v>
      </c>
      <c r="F157" s="49" t="e">
        <f>+F158+F159+F160</f>
        <v>#VALUE!</v>
      </c>
      <c r="G157" s="49"/>
      <c r="H157" s="49">
        <f t="shared" ref="H157:W157" si="24">+H158+H159+H160</f>
        <v>570109758</v>
      </c>
      <c r="I157" s="49">
        <f t="shared" si="24"/>
        <v>570109758</v>
      </c>
      <c r="J157" s="49">
        <f t="shared" si="24"/>
        <v>0</v>
      </c>
      <c r="K157" s="49">
        <f t="shared" si="24"/>
        <v>0</v>
      </c>
      <c r="L157" s="49">
        <f t="shared" si="24"/>
        <v>0</v>
      </c>
      <c r="M157" s="49">
        <f t="shared" si="24"/>
        <v>0</v>
      </c>
      <c r="N157" s="49">
        <f t="shared" si="24"/>
        <v>0</v>
      </c>
      <c r="O157" s="49">
        <f t="shared" si="24"/>
        <v>570109758</v>
      </c>
      <c r="P157" s="49">
        <f t="shared" si="24"/>
        <v>41651621</v>
      </c>
      <c r="Q157" s="49">
        <f t="shared" si="24"/>
        <v>36370384</v>
      </c>
      <c r="R157" s="49">
        <f t="shared" si="24"/>
        <v>78022005</v>
      </c>
      <c r="S157" s="49">
        <f t="shared" si="24"/>
        <v>15033055</v>
      </c>
      <c r="T157" s="49">
        <f t="shared" si="24"/>
        <v>27608879</v>
      </c>
      <c r="U157" s="49">
        <f t="shared" si="24"/>
        <v>42641934</v>
      </c>
      <c r="V157" s="49">
        <f t="shared" si="24"/>
        <v>35380071</v>
      </c>
      <c r="W157" s="49">
        <f t="shared" si="24"/>
        <v>492087753</v>
      </c>
    </row>
    <row r="158" spans="2:23">
      <c r="B158" s="43" t="str">
        <f>+B81</f>
        <v>2 - EMPRESA DE SERVICIOS PUBLICOS - PAICOL</v>
      </c>
      <c r="C158" s="43" t="str">
        <f>+C81</f>
        <v>1-ACUEDUCTO</v>
      </c>
      <c r="D158" s="43" t="str">
        <f>+D81</f>
        <v>Area</v>
      </c>
      <c r="E158" s="43" t="str">
        <f>+E81</f>
        <v>B</v>
      </c>
      <c r="F158" s="43" t="str">
        <f>+F81</f>
        <v>C</v>
      </c>
      <c r="G158" s="44" t="s">
        <v>38</v>
      </c>
      <c r="H158" s="43">
        <f t="shared" ref="H158:W158" si="25">+H81</f>
        <v>294246676</v>
      </c>
      <c r="I158" s="43">
        <f t="shared" si="25"/>
        <v>294246676</v>
      </c>
      <c r="J158" s="43">
        <f t="shared" si="25"/>
        <v>0</v>
      </c>
      <c r="K158" s="43">
        <f t="shared" si="25"/>
        <v>0</v>
      </c>
      <c r="L158" s="43">
        <f t="shared" si="25"/>
        <v>0</v>
      </c>
      <c r="M158" s="43">
        <f t="shared" si="25"/>
        <v>0</v>
      </c>
      <c r="N158" s="43">
        <f t="shared" si="25"/>
        <v>0</v>
      </c>
      <c r="O158" s="43">
        <f t="shared" si="25"/>
        <v>294246676</v>
      </c>
      <c r="P158" s="43">
        <f t="shared" si="25"/>
        <v>20569897</v>
      </c>
      <c r="Q158" s="43">
        <f t="shared" si="25"/>
        <v>15818277</v>
      </c>
      <c r="R158" s="43">
        <f t="shared" si="25"/>
        <v>36388174</v>
      </c>
      <c r="S158" s="43">
        <f t="shared" si="25"/>
        <v>7188949</v>
      </c>
      <c r="T158" s="43">
        <f t="shared" si="25"/>
        <v>11987333</v>
      </c>
      <c r="U158" s="43">
        <f t="shared" si="25"/>
        <v>19176282</v>
      </c>
      <c r="V158" s="43">
        <f t="shared" si="25"/>
        <v>17211892</v>
      </c>
      <c r="W158" s="43">
        <f t="shared" si="25"/>
        <v>257858502</v>
      </c>
    </row>
    <row r="159" spans="2:23">
      <c r="B159" s="45" t="str">
        <f>+B103</f>
        <v>2 - EMPRESA DE SERVICIOS PUBLICOS - PAICOL</v>
      </c>
      <c r="C159" s="45" t="str">
        <f>+C103</f>
        <v>2-ALCANTARILLADO</v>
      </c>
      <c r="D159" s="45" t="str">
        <f>+D103</f>
        <v>Area</v>
      </c>
      <c r="E159" s="45">
        <f>+E103</f>
        <v>0</v>
      </c>
      <c r="F159" s="45">
        <f>+F103</f>
        <v>0</v>
      </c>
      <c r="G159" s="46" t="s">
        <v>94</v>
      </c>
      <c r="H159" s="45">
        <f t="shared" ref="H159:W159" si="26">+H103</f>
        <v>141958453</v>
      </c>
      <c r="I159" s="45">
        <f t="shared" si="26"/>
        <v>141958453</v>
      </c>
      <c r="J159" s="45">
        <f t="shared" si="26"/>
        <v>0</v>
      </c>
      <c r="K159" s="45">
        <f t="shared" si="26"/>
        <v>0</v>
      </c>
      <c r="L159" s="45">
        <f t="shared" si="26"/>
        <v>0</v>
      </c>
      <c r="M159" s="45">
        <f t="shared" si="26"/>
        <v>0</v>
      </c>
      <c r="N159" s="45">
        <f t="shared" si="26"/>
        <v>0</v>
      </c>
      <c r="O159" s="45">
        <f t="shared" si="26"/>
        <v>141958453</v>
      </c>
      <c r="P159" s="45">
        <f t="shared" si="26"/>
        <v>8779355</v>
      </c>
      <c r="Q159" s="45">
        <f t="shared" si="26"/>
        <v>8195264</v>
      </c>
      <c r="R159" s="45">
        <f t="shared" si="26"/>
        <v>16974619</v>
      </c>
      <c r="S159" s="45">
        <f t="shared" si="26"/>
        <v>3551917</v>
      </c>
      <c r="T159" s="45">
        <f t="shared" si="26"/>
        <v>6303182</v>
      </c>
      <c r="U159" s="45">
        <f t="shared" si="26"/>
        <v>9855099</v>
      </c>
      <c r="V159" s="45">
        <f t="shared" si="26"/>
        <v>7119520</v>
      </c>
      <c r="W159" s="45">
        <f t="shared" si="26"/>
        <v>124983834</v>
      </c>
    </row>
    <row r="160" spans="2:23">
      <c r="B160" s="47" t="str">
        <f>+B124</f>
        <v>2 - EMPRESA DE SERVICIOS PUBLICOS - PAICOL</v>
      </c>
      <c r="C160" s="47" t="str">
        <f>+C124</f>
        <v>3-ASEO</v>
      </c>
      <c r="D160" s="47" t="str">
        <f>+D124</f>
        <v>Area</v>
      </c>
      <c r="E160" s="47">
        <f>+E124</f>
        <v>0</v>
      </c>
      <c r="F160" s="47">
        <f>+F124</f>
        <v>0</v>
      </c>
      <c r="G160" s="48" t="s">
        <v>100</v>
      </c>
      <c r="H160" s="47">
        <f t="shared" ref="H160:W160" si="27">+H124</f>
        <v>133904629</v>
      </c>
      <c r="I160" s="47">
        <f t="shared" si="27"/>
        <v>133904629</v>
      </c>
      <c r="J160" s="47">
        <f t="shared" si="27"/>
        <v>0</v>
      </c>
      <c r="K160" s="47">
        <f t="shared" si="27"/>
        <v>0</v>
      </c>
      <c r="L160" s="47">
        <f t="shared" si="27"/>
        <v>0</v>
      </c>
      <c r="M160" s="47">
        <f t="shared" si="27"/>
        <v>0</v>
      </c>
      <c r="N160" s="47">
        <f t="shared" si="27"/>
        <v>0</v>
      </c>
      <c r="O160" s="47">
        <f t="shared" si="27"/>
        <v>133904629</v>
      </c>
      <c r="P160" s="47">
        <f t="shared" si="27"/>
        <v>12302369</v>
      </c>
      <c r="Q160" s="47">
        <f t="shared" si="27"/>
        <v>12356843</v>
      </c>
      <c r="R160" s="47">
        <f t="shared" si="27"/>
        <v>24659212</v>
      </c>
      <c r="S160" s="47">
        <f t="shared" si="27"/>
        <v>4292189</v>
      </c>
      <c r="T160" s="47">
        <f t="shared" si="27"/>
        <v>9318364</v>
      </c>
      <c r="U160" s="47">
        <f t="shared" si="27"/>
        <v>13610553</v>
      </c>
      <c r="V160" s="47">
        <f t="shared" si="27"/>
        <v>11048659</v>
      </c>
      <c r="W160" s="47">
        <f t="shared" si="27"/>
        <v>109245417</v>
      </c>
    </row>
    <row r="161" spans="2:23">
      <c r="B161" s="50"/>
      <c r="C161" s="50"/>
      <c r="D161" s="50"/>
      <c r="E161" s="39"/>
      <c r="F161" s="51"/>
      <c r="G161" s="51"/>
      <c r="H161" s="52">
        <f t="shared" ref="H161:W161" si="28">+H152-H11</f>
        <v>0</v>
      </c>
      <c r="I161" s="52">
        <f t="shared" si="28"/>
        <v>0</v>
      </c>
      <c r="J161" s="52">
        <f t="shared" si="28"/>
        <v>0</v>
      </c>
      <c r="K161" s="52">
        <f t="shared" si="28"/>
        <v>0</v>
      </c>
      <c r="L161" s="52">
        <f t="shared" si="28"/>
        <v>0</v>
      </c>
      <c r="M161" s="52">
        <f t="shared" si="28"/>
        <v>0</v>
      </c>
      <c r="N161" s="52">
        <f t="shared" si="28"/>
        <v>0</v>
      </c>
      <c r="O161" s="52">
        <f t="shared" si="28"/>
        <v>0</v>
      </c>
      <c r="P161" s="52">
        <f t="shared" si="28"/>
        <v>0</v>
      </c>
      <c r="Q161" s="52">
        <f t="shared" si="28"/>
        <v>0</v>
      </c>
      <c r="R161" s="52">
        <f t="shared" si="28"/>
        <v>0</v>
      </c>
      <c r="S161" s="52">
        <f t="shared" si="28"/>
        <v>0</v>
      </c>
      <c r="T161" s="52">
        <f t="shared" si="28"/>
        <v>0</v>
      </c>
      <c r="U161" s="52">
        <f t="shared" si="28"/>
        <v>0</v>
      </c>
      <c r="V161" s="52">
        <f t="shared" si="28"/>
        <v>0</v>
      </c>
      <c r="W161" s="52">
        <f t="shared" si="28"/>
        <v>0</v>
      </c>
    </row>
    <row r="162" spans="2:23">
      <c r="B162" s="50"/>
      <c r="C162" s="50"/>
      <c r="D162" s="50"/>
      <c r="E162" s="39"/>
      <c r="H162" s="40"/>
    </row>
    <row r="163" spans="2:23">
      <c r="B163" s="38" t="s">
        <v>10</v>
      </c>
      <c r="E163" s="39"/>
      <c r="H163" s="40"/>
    </row>
    <row r="164" spans="2:23">
      <c r="D164" s="64" t="s">
        <v>126</v>
      </c>
      <c r="E164" s="65"/>
      <c r="F164" s="5"/>
      <c r="G164" s="5"/>
      <c r="H164" s="66">
        <f t="shared" ref="H164:I166" si="29">+H154+H158</f>
        <v>1633565010</v>
      </c>
      <c r="I164" s="66">
        <f t="shared" si="29"/>
        <v>1633565010</v>
      </c>
      <c r="J164" s="66">
        <v>50673.63</v>
      </c>
      <c r="N164" s="66">
        <f>+J164</f>
        <v>50673.63</v>
      </c>
      <c r="O164" s="66">
        <f>+I164+N164</f>
        <v>1633615683.6300001</v>
      </c>
      <c r="P164" s="62">
        <f>+'01'!R164</f>
        <v>114148038.67</v>
      </c>
      <c r="Q164" s="66">
        <v>112749933.66</v>
      </c>
      <c r="R164" s="62">
        <f>+P164+Q164</f>
        <v>226897972.32999998</v>
      </c>
      <c r="S164" s="63">
        <f>+'01'!U164</f>
        <v>63661696.670000002</v>
      </c>
      <c r="T164" s="66">
        <v>89775049.659999996</v>
      </c>
      <c r="U164" s="63">
        <f>+S164+T164</f>
        <v>153436746.32999998</v>
      </c>
      <c r="V164" s="19">
        <f>+R164-U164</f>
        <v>73461226</v>
      </c>
      <c r="W164" s="19">
        <f>+O164-R164</f>
        <v>1406717711.3000002</v>
      </c>
    </row>
    <row r="165" spans="2:23">
      <c r="D165" s="67" t="s">
        <v>127</v>
      </c>
      <c r="E165" s="65"/>
      <c r="F165" s="5"/>
      <c r="G165" s="5"/>
      <c r="H165" s="66">
        <f t="shared" si="29"/>
        <v>907606509</v>
      </c>
      <c r="I165" s="66">
        <f t="shared" si="29"/>
        <v>907606509</v>
      </c>
      <c r="J165" s="66">
        <v>317331030.81999999</v>
      </c>
      <c r="N165" s="66">
        <f>+J165</f>
        <v>317331030.81999999</v>
      </c>
      <c r="O165" s="66">
        <f>+I165+N165</f>
        <v>1224937539.8199999</v>
      </c>
      <c r="P165" s="62">
        <f>+'01'!R165</f>
        <v>382904521.31</v>
      </c>
      <c r="Q165" s="66">
        <v>67101438.270000003</v>
      </c>
      <c r="R165" s="62">
        <f>+P165+Q165</f>
        <v>450005959.57999998</v>
      </c>
      <c r="S165" s="63">
        <f>+'01'!U165</f>
        <v>372546260.31</v>
      </c>
      <c r="T165" s="66">
        <v>55535630.270000003</v>
      </c>
      <c r="U165" s="63">
        <f>+S165+T165</f>
        <v>428081890.57999998</v>
      </c>
      <c r="V165" s="19">
        <f>+R165-U165</f>
        <v>21924069</v>
      </c>
      <c r="W165" s="19">
        <f>+O165-R165</f>
        <v>774931580.24000001</v>
      </c>
    </row>
    <row r="166" spans="2:23">
      <c r="D166" s="67" t="s">
        <v>128</v>
      </c>
      <c r="E166" s="65"/>
      <c r="F166" s="50"/>
      <c r="G166" s="50"/>
      <c r="H166" s="66">
        <f t="shared" si="29"/>
        <v>1873020138</v>
      </c>
      <c r="I166" s="66">
        <f t="shared" si="29"/>
        <v>1873020138</v>
      </c>
      <c r="J166" s="66">
        <v>5455977.6200000001</v>
      </c>
      <c r="N166" s="66">
        <f>+J166</f>
        <v>5455977.6200000001</v>
      </c>
      <c r="O166" s="66">
        <f>+I166+N166</f>
        <v>1878476115.6199999</v>
      </c>
      <c r="P166" s="62">
        <f>+'01'!R166</f>
        <v>175010868.36000001</v>
      </c>
      <c r="Q166" s="66">
        <v>176941872.06999999</v>
      </c>
      <c r="R166" s="62">
        <f>+P166+Q166</f>
        <v>351952740.43000001</v>
      </c>
      <c r="S166" s="63">
        <f>+'01'!U166</f>
        <v>133623608.36</v>
      </c>
      <c r="T166" s="66">
        <v>159728601.06999999</v>
      </c>
      <c r="U166" s="63">
        <f>+S166+T166</f>
        <v>293352209.43000001</v>
      </c>
      <c r="V166" s="19">
        <f>+R166-U166</f>
        <v>58600531</v>
      </c>
      <c r="W166" s="19">
        <f>+O166-R166</f>
        <v>1526523375.1899998</v>
      </c>
    </row>
    <row r="167" spans="2:23" s="60" customFormat="1">
      <c r="D167" s="68" t="s">
        <v>0</v>
      </c>
      <c r="E167" s="69"/>
      <c r="H167" s="70">
        <f>SUM(H164:H166)</f>
        <v>4414191657</v>
      </c>
      <c r="I167" s="70">
        <f t="shared" ref="I167:W167" si="30">SUM(I164:I166)</f>
        <v>4414191657</v>
      </c>
      <c r="J167" s="70">
        <f t="shared" si="30"/>
        <v>322837682.06999999</v>
      </c>
      <c r="K167" s="70">
        <f t="shared" si="30"/>
        <v>0</v>
      </c>
      <c r="L167" s="70">
        <f t="shared" si="30"/>
        <v>0</v>
      </c>
      <c r="M167" s="70">
        <f t="shared" si="30"/>
        <v>0</v>
      </c>
      <c r="N167" s="70">
        <f t="shared" si="30"/>
        <v>322837682.06999999</v>
      </c>
      <c r="O167" s="70">
        <f t="shared" si="30"/>
        <v>4737029339.0699997</v>
      </c>
      <c r="P167" s="70">
        <f t="shared" si="30"/>
        <v>672063428.34000003</v>
      </c>
      <c r="Q167" s="70">
        <f t="shared" si="30"/>
        <v>356793244</v>
      </c>
      <c r="R167" s="70">
        <f t="shared" si="30"/>
        <v>1028856672.3399999</v>
      </c>
      <c r="S167" s="70">
        <f t="shared" si="30"/>
        <v>569831565.34000003</v>
      </c>
      <c r="T167" s="70">
        <f t="shared" si="30"/>
        <v>305039281</v>
      </c>
      <c r="U167" s="63">
        <f t="shared" si="30"/>
        <v>874870846.33999991</v>
      </c>
      <c r="V167" s="70">
        <f t="shared" si="30"/>
        <v>153985826</v>
      </c>
      <c r="W167" s="70">
        <f t="shared" si="30"/>
        <v>3708172666.7299995</v>
      </c>
    </row>
    <row r="168" spans="2:23">
      <c r="E168" s="65"/>
      <c r="F168" s="50"/>
      <c r="G168" s="50"/>
      <c r="H168" s="40">
        <f>+H167-H152</f>
        <v>0</v>
      </c>
    </row>
    <row r="169" spans="2:23">
      <c r="E169" s="65"/>
      <c r="F169" s="50"/>
      <c r="G169" s="50"/>
      <c r="H169" s="40"/>
      <c r="I169" s="58">
        <f t="shared" ref="I169:W171" si="31">+I154+I158-I164</f>
        <v>0</v>
      </c>
      <c r="J169" s="58">
        <f t="shared" si="31"/>
        <v>0</v>
      </c>
      <c r="K169" s="58">
        <f t="shared" si="31"/>
        <v>0</v>
      </c>
      <c r="L169" s="58">
        <f t="shared" si="31"/>
        <v>0</v>
      </c>
      <c r="M169" s="58">
        <f t="shared" si="31"/>
        <v>0</v>
      </c>
      <c r="N169" s="58">
        <f t="shared" si="31"/>
        <v>0</v>
      </c>
      <c r="O169" s="58">
        <f t="shared" si="31"/>
        <v>0</v>
      </c>
      <c r="P169" s="58">
        <f t="shared" si="31"/>
        <v>0</v>
      </c>
      <c r="Q169" s="58">
        <f t="shared" si="31"/>
        <v>0</v>
      </c>
      <c r="R169" s="58">
        <f>+R154+R158-R164</f>
        <v>0</v>
      </c>
      <c r="S169" s="58">
        <f t="shared" si="31"/>
        <v>0</v>
      </c>
      <c r="T169" s="58">
        <f t="shared" si="31"/>
        <v>0</v>
      </c>
      <c r="U169" s="58">
        <f t="shared" si="31"/>
        <v>0</v>
      </c>
      <c r="V169" s="58">
        <f t="shared" si="31"/>
        <v>0</v>
      </c>
      <c r="W169" s="58">
        <f t="shared" si="31"/>
        <v>0</v>
      </c>
    </row>
    <row r="170" spans="2:23">
      <c r="E170" s="65"/>
      <c r="F170" s="50"/>
      <c r="G170" s="50"/>
      <c r="I170" s="58">
        <f t="shared" si="31"/>
        <v>0</v>
      </c>
      <c r="J170" s="58">
        <f t="shared" si="31"/>
        <v>0</v>
      </c>
      <c r="K170" s="58">
        <f t="shared" si="31"/>
        <v>0</v>
      </c>
      <c r="L170" s="58">
        <f t="shared" si="31"/>
        <v>0</v>
      </c>
      <c r="M170" s="58">
        <f t="shared" si="31"/>
        <v>0</v>
      </c>
      <c r="N170" s="58">
        <f t="shared" si="31"/>
        <v>0</v>
      </c>
      <c r="O170" s="58">
        <f t="shared" si="31"/>
        <v>0</v>
      </c>
      <c r="P170" s="58">
        <f t="shared" si="31"/>
        <v>0</v>
      </c>
      <c r="Q170" s="58">
        <f t="shared" si="31"/>
        <v>0</v>
      </c>
      <c r="R170" s="58">
        <f>+R155+R159-R165</f>
        <v>0</v>
      </c>
      <c r="S170" s="58">
        <f t="shared" si="31"/>
        <v>0</v>
      </c>
      <c r="T170" s="58">
        <f t="shared" si="31"/>
        <v>0</v>
      </c>
      <c r="U170" s="58">
        <f t="shared" si="31"/>
        <v>0</v>
      </c>
      <c r="V170" s="58">
        <f t="shared" si="31"/>
        <v>0</v>
      </c>
      <c r="W170" s="58">
        <f t="shared" si="31"/>
        <v>0</v>
      </c>
    </row>
    <row r="171" spans="2:23">
      <c r="E171" s="65"/>
      <c r="F171" s="50"/>
      <c r="G171" s="50"/>
      <c r="I171" s="58">
        <f t="shared" si="31"/>
        <v>0</v>
      </c>
      <c r="J171" s="58">
        <f t="shared" si="31"/>
        <v>0</v>
      </c>
      <c r="K171" s="58">
        <f t="shared" si="31"/>
        <v>0</v>
      </c>
      <c r="L171" s="58">
        <f t="shared" si="31"/>
        <v>0</v>
      </c>
      <c r="M171" s="58">
        <f t="shared" si="31"/>
        <v>0</v>
      </c>
      <c r="N171" s="58">
        <f t="shared" si="31"/>
        <v>0</v>
      </c>
      <c r="O171" s="58">
        <f t="shared" si="31"/>
        <v>0</v>
      </c>
      <c r="P171" s="58">
        <f t="shared" si="31"/>
        <v>0</v>
      </c>
      <c r="Q171" s="58">
        <f t="shared" si="31"/>
        <v>0</v>
      </c>
      <c r="R171" s="58">
        <f>+R156+R160-R166</f>
        <v>0</v>
      </c>
      <c r="S171" s="58">
        <f t="shared" si="31"/>
        <v>0</v>
      </c>
      <c r="T171" s="58">
        <f t="shared" si="31"/>
        <v>0</v>
      </c>
      <c r="U171" s="58">
        <f t="shared" si="31"/>
        <v>0</v>
      </c>
      <c r="V171" s="58">
        <f t="shared" si="31"/>
        <v>0</v>
      </c>
      <c r="W171" s="58">
        <f t="shared" si="31"/>
        <v>0</v>
      </c>
    </row>
    <row r="172" spans="2:23">
      <c r="E172" s="65"/>
      <c r="F172" s="50"/>
      <c r="G172" s="50"/>
      <c r="I172" s="58">
        <f t="shared" ref="I172:W172" si="32">+I152-I167</f>
        <v>0</v>
      </c>
      <c r="J172" s="58">
        <f t="shared" si="32"/>
        <v>0</v>
      </c>
      <c r="K172" s="58">
        <f t="shared" si="32"/>
        <v>0</v>
      </c>
      <c r="L172" s="58">
        <f t="shared" si="32"/>
        <v>0</v>
      </c>
      <c r="M172" s="58">
        <f t="shared" si="32"/>
        <v>0</v>
      </c>
      <c r="N172" s="58">
        <f t="shared" si="32"/>
        <v>0</v>
      </c>
      <c r="O172" s="58">
        <f t="shared" si="32"/>
        <v>0</v>
      </c>
      <c r="P172" s="58">
        <f t="shared" si="32"/>
        <v>0</v>
      </c>
      <c r="Q172" s="58">
        <f t="shared" si="32"/>
        <v>0</v>
      </c>
      <c r="R172" s="58">
        <f>+R152-R167</f>
        <v>0</v>
      </c>
      <c r="S172" s="58">
        <f t="shared" si="32"/>
        <v>0</v>
      </c>
      <c r="T172" s="58">
        <f t="shared" si="32"/>
        <v>0</v>
      </c>
      <c r="U172" s="58">
        <f t="shared" si="32"/>
        <v>0</v>
      </c>
      <c r="V172" s="58">
        <f t="shared" si="32"/>
        <v>0</v>
      </c>
      <c r="W172" s="58">
        <f t="shared" si="32"/>
        <v>0</v>
      </c>
    </row>
    <row r="173" spans="2:23">
      <c r="E173" s="65"/>
      <c r="F173" s="50"/>
      <c r="G173" s="50"/>
      <c r="I173" s="58"/>
      <c r="J173" s="58"/>
      <c r="K173" s="58"/>
      <c r="L173" s="58"/>
      <c r="M173" s="58"/>
      <c r="N173" s="58"/>
      <c r="O173" s="58"/>
      <c r="P173" s="58"/>
      <c r="Q173" s="58"/>
    </row>
    <row r="174" spans="2:23">
      <c r="E174" s="5"/>
      <c r="F174" s="50"/>
      <c r="G174" s="50"/>
      <c r="I174" s="58"/>
      <c r="J174" s="58"/>
      <c r="K174" s="58"/>
      <c r="L174" s="58"/>
      <c r="M174" s="58"/>
      <c r="N174" s="58"/>
      <c r="O174" s="58"/>
      <c r="P174" s="58"/>
      <c r="Q174" s="58"/>
      <c r="R174" s="40"/>
      <c r="U174" s="40"/>
    </row>
    <row r="175" spans="2:23">
      <c r="E175" s="5"/>
      <c r="F175" s="50"/>
      <c r="G175" s="50"/>
      <c r="I175" s="58"/>
      <c r="J175" s="58"/>
      <c r="K175" s="58"/>
      <c r="L175" s="58"/>
      <c r="M175" s="58"/>
      <c r="N175" s="58"/>
      <c r="O175" s="58"/>
      <c r="P175" s="58"/>
      <c r="Q175" s="58"/>
      <c r="R175" s="40"/>
      <c r="U175" s="40"/>
    </row>
    <row r="176" spans="2:23">
      <c r="E176" s="5"/>
      <c r="F176" s="5"/>
      <c r="G176" s="5"/>
      <c r="I176" s="58"/>
      <c r="J176" s="58"/>
      <c r="K176" s="58"/>
      <c r="L176" s="58"/>
      <c r="M176" s="58"/>
      <c r="N176" s="58"/>
      <c r="O176" s="58"/>
      <c r="P176" s="58"/>
      <c r="Q176" s="58"/>
      <c r="R176" s="40"/>
      <c r="U176" s="40"/>
    </row>
    <row r="177" spans="3:21" ht="14.4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75">
        <f>+Q178+Q179+Q180</f>
        <v>320422860</v>
      </c>
      <c r="R177"/>
      <c r="S177"/>
      <c r="T177" s="75">
        <f>+T178+T179+T180</f>
        <v>277430402</v>
      </c>
      <c r="U177" s="40"/>
    </row>
    <row r="178" spans="3:21" ht="14.4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43">
        <v>96931656.659999996</v>
      </c>
      <c r="R178"/>
      <c r="S178"/>
      <c r="T178" s="43">
        <v>77787716.659999996</v>
      </c>
    </row>
    <row r="179" spans="3:21" ht="14.4"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45">
        <v>58906174.270000003</v>
      </c>
      <c r="R179"/>
      <c r="S179"/>
      <c r="T179" s="45">
        <v>49232448.270000003</v>
      </c>
      <c r="U179" s="58"/>
    </row>
    <row r="180" spans="3:21" ht="14.4"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47">
        <v>164585029.06999999</v>
      </c>
      <c r="R180"/>
      <c r="S180"/>
      <c r="T180" s="47">
        <v>150410237.06999999</v>
      </c>
      <c r="U180" s="58"/>
    </row>
    <row r="181" spans="3:21" ht="14.4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76">
        <f>+Q182+Q183+Q184</f>
        <v>36370384</v>
      </c>
      <c r="R181"/>
      <c r="S181"/>
      <c r="T181" s="76">
        <f>+T182+T183+T184</f>
        <v>27608879</v>
      </c>
      <c r="U181" s="58"/>
    </row>
    <row r="182" spans="3:21" ht="14.4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43">
        <v>15818277</v>
      </c>
      <c r="R182"/>
      <c r="S182"/>
      <c r="T182" s="43">
        <v>11987333</v>
      </c>
      <c r="U182" s="58"/>
    </row>
    <row r="183" spans="3:21" ht="14.4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45">
        <v>8195264</v>
      </c>
      <c r="R183"/>
      <c r="S183"/>
      <c r="T183" s="45">
        <v>6303182</v>
      </c>
      <c r="U183" s="58"/>
    </row>
    <row r="184" spans="3:21" ht="14.4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47">
        <v>12356843</v>
      </c>
      <c r="R184"/>
      <c r="S184"/>
      <c r="T184" s="47">
        <v>9318364</v>
      </c>
    </row>
    <row r="185" spans="3:21" ht="14.4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R185"/>
      <c r="S185"/>
    </row>
    <row r="186" spans="3:21" ht="14.4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R186"/>
      <c r="S186"/>
    </row>
    <row r="187" spans="3:21" ht="14.4">
      <c r="Q187" s="58">
        <f>+Q153-Q177</f>
        <v>0</v>
      </c>
      <c r="R187"/>
      <c r="S187"/>
      <c r="T187" s="58">
        <f>+T153-T177</f>
        <v>0</v>
      </c>
    </row>
    <row r="188" spans="3:21">
      <c r="Q188" s="58">
        <f t="shared" ref="Q188:Q195" si="33">+Q154-Q178</f>
        <v>0</v>
      </c>
      <c r="T188" s="58">
        <f t="shared" ref="T188:T195" si="34">+T154-T178</f>
        <v>0</v>
      </c>
    </row>
    <row r="189" spans="3:21">
      <c r="Q189" s="58">
        <f t="shared" si="33"/>
        <v>0</v>
      </c>
      <c r="T189" s="58">
        <f t="shared" si="34"/>
        <v>0</v>
      </c>
    </row>
    <row r="190" spans="3:21">
      <c r="Q190" s="58">
        <f t="shared" si="33"/>
        <v>0</v>
      </c>
      <c r="T190" s="58">
        <f t="shared" si="34"/>
        <v>0</v>
      </c>
    </row>
    <row r="191" spans="3:21">
      <c r="Q191" s="58">
        <f t="shared" si="33"/>
        <v>0</v>
      </c>
      <c r="T191" s="58">
        <f t="shared" si="34"/>
        <v>0</v>
      </c>
    </row>
    <row r="192" spans="3:21">
      <c r="Q192" s="58">
        <f t="shared" si="33"/>
        <v>0</v>
      </c>
      <c r="T192" s="58">
        <f t="shared" si="34"/>
        <v>0</v>
      </c>
    </row>
    <row r="193" spans="2:23">
      <c r="Q193" s="58">
        <f t="shared" si="33"/>
        <v>0</v>
      </c>
      <c r="T193" s="58">
        <f t="shared" si="34"/>
        <v>0</v>
      </c>
    </row>
    <row r="194" spans="2:23">
      <c r="Q194" s="58">
        <f t="shared" si="33"/>
        <v>0</v>
      </c>
      <c r="T194" s="58">
        <f t="shared" si="34"/>
        <v>0</v>
      </c>
    </row>
    <row r="195" spans="2:23">
      <c r="Q195" s="58">
        <f t="shared" si="33"/>
        <v>0</v>
      </c>
      <c r="T195" s="58">
        <f t="shared" si="34"/>
        <v>0</v>
      </c>
    </row>
    <row r="202" spans="2:23" ht="30.6">
      <c r="B202" s="59" t="str">
        <f>+B35</f>
        <v>1 - ADMINISTRACION CENTRAL</v>
      </c>
      <c r="C202" s="59" t="s">
        <v>4</v>
      </c>
      <c r="D202" s="59" t="s">
        <v>131</v>
      </c>
      <c r="E202" s="59" t="s">
        <v>6</v>
      </c>
      <c r="F202" s="59" t="s">
        <v>7</v>
      </c>
      <c r="G202" s="59" t="s">
        <v>34</v>
      </c>
      <c r="H202" s="59" t="s">
        <v>8</v>
      </c>
      <c r="I202" s="59" t="s">
        <v>8</v>
      </c>
      <c r="J202" s="59" t="s">
        <v>19</v>
      </c>
      <c r="K202" s="59" t="s">
        <v>20</v>
      </c>
      <c r="L202" s="59" t="s">
        <v>21</v>
      </c>
      <c r="M202" s="59" t="s">
        <v>22</v>
      </c>
      <c r="N202" s="59" t="s">
        <v>25</v>
      </c>
      <c r="O202" s="59" t="s">
        <v>36</v>
      </c>
      <c r="P202" s="59" t="s">
        <v>15</v>
      </c>
      <c r="Q202" s="59" t="s">
        <v>123</v>
      </c>
      <c r="R202" s="59" t="s">
        <v>11</v>
      </c>
      <c r="S202" s="59" t="s">
        <v>15</v>
      </c>
      <c r="T202" s="59" t="s">
        <v>124</v>
      </c>
      <c r="U202" s="59" t="s">
        <v>12</v>
      </c>
      <c r="V202" s="59" t="s">
        <v>17</v>
      </c>
      <c r="W202" s="59" t="s">
        <v>18</v>
      </c>
    </row>
    <row r="203" spans="2:23">
      <c r="B203" s="22" t="str">
        <f>+B36</f>
        <v>1 - ADMINISTRACION CENTRAL</v>
      </c>
      <c r="C203" s="22"/>
      <c r="D203" s="22" t="s">
        <v>9</v>
      </c>
      <c r="E203" s="22">
        <f>+E204+E272</f>
        <v>0</v>
      </c>
      <c r="F203" s="22">
        <f>+F204+F272</f>
        <v>0</v>
      </c>
      <c r="G203" s="22"/>
      <c r="H203" s="22">
        <f>+H204+H272</f>
        <v>4414191657</v>
      </c>
      <c r="I203" s="22">
        <f>+I204+I272</f>
        <v>4414191657</v>
      </c>
      <c r="J203" s="22">
        <f t="shared" ref="J203:W203" si="35">+J204+J272</f>
        <v>322837682.06999999</v>
      </c>
      <c r="K203" s="22">
        <f t="shared" si="35"/>
        <v>0</v>
      </c>
      <c r="L203" s="22">
        <f t="shared" si="35"/>
        <v>0</v>
      </c>
      <c r="M203" s="22">
        <f t="shared" si="35"/>
        <v>0</v>
      </c>
      <c r="N203" s="22">
        <f t="shared" si="35"/>
        <v>322837682.06999999</v>
      </c>
      <c r="O203" s="22">
        <f t="shared" si="35"/>
        <v>4737029339.0699997</v>
      </c>
      <c r="P203" s="22">
        <f t="shared" si="35"/>
        <v>672063428.34000003</v>
      </c>
      <c r="Q203" s="22">
        <f t="shared" si="35"/>
        <v>356793244</v>
      </c>
      <c r="R203" s="22">
        <f t="shared" si="35"/>
        <v>1028856672.3399999</v>
      </c>
      <c r="S203" s="22">
        <f t="shared" si="35"/>
        <v>569831565.34000003</v>
      </c>
      <c r="T203" s="22">
        <f t="shared" si="35"/>
        <v>305039281</v>
      </c>
      <c r="U203" s="22">
        <f t="shared" si="35"/>
        <v>874870846.33999991</v>
      </c>
      <c r="V203" s="22">
        <f t="shared" si="35"/>
        <v>153985826</v>
      </c>
      <c r="W203" s="22">
        <f t="shared" si="35"/>
        <v>3708172666.73</v>
      </c>
    </row>
    <row r="204" spans="2:23">
      <c r="B204" s="23" t="str">
        <f>+B37</f>
        <v>1 - ADMINISTRACION CENTRAL</v>
      </c>
      <c r="C204" s="23"/>
      <c r="D204" s="23" t="s">
        <v>37</v>
      </c>
      <c r="E204" s="23">
        <f>+E205+E227+E248</f>
        <v>0</v>
      </c>
      <c r="F204" s="23">
        <f>+F205+F227+F248</f>
        <v>0</v>
      </c>
      <c r="G204" s="23"/>
      <c r="H204" s="23">
        <f>+H205+H227+H248</f>
        <v>4414191657</v>
      </c>
      <c r="I204" s="23">
        <f>+I205+I227+I248</f>
        <v>4414191657</v>
      </c>
      <c r="J204" s="23">
        <f t="shared" ref="J204:W204" si="36">+J205+J227+J248</f>
        <v>322837682.06999999</v>
      </c>
      <c r="K204" s="23">
        <f t="shared" si="36"/>
        <v>0</v>
      </c>
      <c r="L204" s="23">
        <f t="shared" si="36"/>
        <v>0</v>
      </c>
      <c r="M204" s="23">
        <f t="shared" si="36"/>
        <v>0</v>
      </c>
      <c r="N204" s="23">
        <f t="shared" si="36"/>
        <v>322837682.06999999</v>
      </c>
      <c r="O204" s="23">
        <f t="shared" si="36"/>
        <v>4737029339.0699997</v>
      </c>
      <c r="P204" s="23">
        <f t="shared" si="36"/>
        <v>672063428.34000003</v>
      </c>
      <c r="Q204" s="23">
        <f t="shared" si="36"/>
        <v>356793244</v>
      </c>
      <c r="R204" s="23">
        <f t="shared" si="36"/>
        <v>1028856672.3399999</v>
      </c>
      <c r="S204" s="23">
        <f t="shared" si="36"/>
        <v>569831565.34000003</v>
      </c>
      <c r="T204" s="23">
        <f t="shared" si="36"/>
        <v>305039281</v>
      </c>
      <c r="U204" s="23">
        <f t="shared" si="36"/>
        <v>874870846.33999991</v>
      </c>
      <c r="V204" s="23">
        <f t="shared" si="36"/>
        <v>153985826</v>
      </c>
      <c r="W204" s="23">
        <f t="shared" si="36"/>
        <v>3708172666.73</v>
      </c>
    </row>
    <row r="205" spans="2:23">
      <c r="B205" s="26" t="s">
        <v>38</v>
      </c>
      <c r="C205" s="26" t="s">
        <v>38</v>
      </c>
      <c r="D205" s="26" t="s">
        <v>38</v>
      </c>
      <c r="E205" s="26">
        <f>SUM(E206:E226)</f>
        <v>0</v>
      </c>
      <c r="F205" s="26">
        <f>SUM(F206:F226)</f>
        <v>0</v>
      </c>
      <c r="G205" s="26">
        <f>SUM(G206:G226)</f>
        <v>0</v>
      </c>
      <c r="H205" s="26">
        <f>SUM(H206:H226)</f>
        <v>1633565010</v>
      </c>
      <c r="I205" s="26">
        <f>SUM(I206:I226)</f>
        <v>1633565010</v>
      </c>
      <c r="J205" s="26">
        <f t="shared" ref="J205:W205" si="37">SUM(J206:J226)</f>
        <v>50673.63</v>
      </c>
      <c r="K205" s="26">
        <f t="shared" si="37"/>
        <v>0</v>
      </c>
      <c r="L205" s="26">
        <f t="shared" si="37"/>
        <v>0</v>
      </c>
      <c r="M205" s="26">
        <f t="shared" si="37"/>
        <v>0</v>
      </c>
      <c r="N205" s="26">
        <f t="shared" si="37"/>
        <v>50673.63</v>
      </c>
      <c r="O205" s="26">
        <f t="shared" si="37"/>
        <v>1633615683.6300001</v>
      </c>
      <c r="P205" s="26">
        <f t="shared" si="37"/>
        <v>114148038.67</v>
      </c>
      <c r="Q205" s="26">
        <f t="shared" si="37"/>
        <v>112749933.66</v>
      </c>
      <c r="R205" s="26">
        <f t="shared" si="37"/>
        <v>226897972.32999998</v>
      </c>
      <c r="S205" s="26">
        <f t="shared" si="37"/>
        <v>63661696.670000002</v>
      </c>
      <c r="T205" s="26">
        <f t="shared" si="37"/>
        <v>89775049.659999996</v>
      </c>
      <c r="U205" s="26">
        <f t="shared" si="37"/>
        <v>153436746.32999998</v>
      </c>
      <c r="V205" s="26">
        <f t="shared" si="37"/>
        <v>73461226</v>
      </c>
      <c r="W205" s="26">
        <f t="shared" si="37"/>
        <v>1406717711.3</v>
      </c>
    </row>
    <row r="206" spans="2:23">
      <c r="B206" s="19" t="str">
        <f t="shared" ref="B206:G221" si="38">+B14</f>
        <v>1 - ADMINISTRACION CENTRAL</v>
      </c>
      <c r="C206" s="19" t="str">
        <f t="shared" si="38"/>
        <v>1-ACUEDUCTO</v>
      </c>
      <c r="D206" s="19" t="str">
        <f t="shared" si="38"/>
        <v>05-Cargo Fijo</v>
      </c>
      <c r="E206" s="19" t="str">
        <f t="shared" si="38"/>
        <v>1.1.02.05.001.06 - Comercio y distribucion; alojamiento; servicios de suministro de comidas y bebidas; servicios de transporte; y servicios de distribucion de electricidad, gas y agua</v>
      </c>
      <c r="F206" s="19" t="str">
        <f t="shared" si="38"/>
        <v>1.2.3.2.09-VENTA DE BIENES Y SERVICIOS</v>
      </c>
      <c r="G206" s="19" t="str">
        <f t="shared" si="38"/>
        <v>4-Comercio y distribución alojamiento servicios de</v>
      </c>
      <c r="H206" s="19">
        <f t="shared" ref="H206:W221" si="39">+H14+H82</f>
        <v>231536901</v>
      </c>
      <c r="I206" s="19">
        <f t="shared" si="39"/>
        <v>231536901</v>
      </c>
      <c r="J206" s="19">
        <f t="shared" si="39"/>
        <v>0</v>
      </c>
      <c r="K206" s="19">
        <f t="shared" si="39"/>
        <v>0</v>
      </c>
      <c r="L206" s="19">
        <f t="shared" si="39"/>
        <v>0</v>
      </c>
      <c r="M206" s="19">
        <f t="shared" si="39"/>
        <v>0</v>
      </c>
      <c r="N206" s="19">
        <f t="shared" si="39"/>
        <v>0</v>
      </c>
      <c r="O206" s="19">
        <f t="shared" si="39"/>
        <v>231536901</v>
      </c>
      <c r="P206" s="19">
        <f t="shared" si="39"/>
        <v>21073001</v>
      </c>
      <c r="Q206" s="19">
        <f t="shared" si="39"/>
        <v>22193288</v>
      </c>
      <c r="R206" s="19">
        <f t="shared" si="39"/>
        <v>43266289</v>
      </c>
      <c r="S206" s="19">
        <f t="shared" si="39"/>
        <v>19800746</v>
      </c>
      <c r="T206" s="19">
        <f t="shared" si="39"/>
        <v>20086926</v>
      </c>
      <c r="U206" s="19">
        <f t="shared" si="39"/>
        <v>39887672</v>
      </c>
      <c r="V206" s="19">
        <f t="shared" si="39"/>
        <v>3378617</v>
      </c>
      <c r="W206" s="19">
        <f t="shared" si="39"/>
        <v>188270612</v>
      </c>
    </row>
    <row r="207" spans="2:23">
      <c r="B207" s="19" t="str">
        <f t="shared" si="38"/>
        <v>1 - ADMINISTRACION CENTRAL</v>
      </c>
      <c r="C207" s="19" t="str">
        <f t="shared" si="38"/>
        <v>1-ACUEDUCTO</v>
      </c>
      <c r="D207" s="19" t="str">
        <f t="shared" si="38"/>
        <v>06-CMO</v>
      </c>
      <c r="E207" s="19" t="str">
        <f t="shared" si="38"/>
        <v>1.1.02.05.001.06 - Comercio y distribucion; alojamiento; servicios de suministro de comidas y bebidas; servicios de transporte; y servicios de distribucion de electricidad, gas y agua</v>
      </c>
      <c r="F207" s="19" t="str">
        <f t="shared" si="38"/>
        <v>1.2.3.2.09-VENTA DE BIENES Y SERVICIOS</v>
      </c>
      <c r="G207" s="19" t="str">
        <f t="shared" si="38"/>
        <v>4-Comercio y distribución alojamiento servicios de</v>
      </c>
      <c r="H207" s="19">
        <f t="shared" si="39"/>
        <v>445944118</v>
      </c>
      <c r="I207" s="19">
        <f t="shared" si="39"/>
        <v>445944118</v>
      </c>
      <c r="J207" s="19">
        <f t="shared" si="39"/>
        <v>0</v>
      </c>
      <c r="K207" s="19">
        <f t="shared" si="39"/>
        <v>0</v>
      </c>
      <c r="L207" s="19">
        <f t="shared" si="39"/>
        <v>0</v>
      </c>
      <c r="M207" s="19">
        <f t="shared" si="39"/>
        <v>0</v>
      </c>
      <c r="N207" s="19">
        <f t="shared" si="39"/>
        <v>0</v>
      </c>
      <c r="O207" s="19">
        <f t="shared" si="39"/>
        <v>445944118</v>
      </c>
      <c r="P207" s="19">
        <f t="shared" si="39"/>
        <v>39692326</v>
      </c>
      <c r="Q207" s="19">
        <f t="shared" si="39"/>
        <v>35302348</v>
      </c>
      <c r="R207" s="19">
        <f t="shared" si="39"/>
        <v>74994674</v>
      </c>
      <c r="S207" s="19">
        <f t="shared" si="39"/>
        <v>22931275</v>
      </c>
      <c r="T207" s="19">
        <f t="shared" si="39"/>
        <v>25131677</v>
      </c>
      <c r="U207" s="19">
        <f t="shared" si="39"/>
        <v>48062952</v>
      </c>
      <c r="V207" s="19">
        <f t="shared" si="39"/>
        <v>26931722</v>
      </c>
      <c r="W207" s="19">
        <f t="shared" si="39"/>
        <v>370949444</v>
      </c>
    </row>
    <row r="208" spans="2:23">
      <c r="B208" s="19" t="str">
        <f t="shared" si="38"/>
        <v>1 - ADMINISTRACION CENTRAL</v>
      </c>
      <c r="C208" s="19" t="str">
        <f t="shared" si="38"/>
        <v>1-ACUEDUCTO</v>
      </c>
      <c r="D208" s="19" t="str">
        <f t="shared" si="38"/>
        <v>07-CMI</v>
      </c>
      <c r="E208" s="19" t="str">
        <f t="shared" si="38"/>
        <v>1.1.02.05.001.06 - Comercio y distribucion; alojamiento; servicios de suministro de comidas y bebidas; servicios de transporte; y servicios de distribucion de electricidad, gas y agua</v>
      </c>
      <c r="F208" s="19" t="str">
        <f t="shared" si="38"/>
        <v>1.2.3.2.09-VENTA DE BIENES Y SERVICIOS</v>
      </c>
      <c r="G208" s="19" t="str">
        <f t="shared" si="38"/>
        <v>4-Comercio y distribución alojamiento servicios de</v>
      </c>
      <c r="H208" s="19">
        <f t="shared" si="39"/>
        <v>493384981</v>
      </c>
      <c r="I208" s="19">
        <f t="shared" si="39"/>
        <v>493384981</v>
      </c>
      <c r="J208" s="19">
        <f t="shared" si="39"/>
        <v>0</v>
      </c>
      <c r="K208" s="19">
        <f t="shared" si="39"/>
        <v>0</v>
      </c>
      <c r="L208" s="19">
        <f t="shared" si="39"/>
        <v>0</v>
      </c>
      <c r="M208" s="19">
        <f t="shared" si="39"/>
        <v>0</v>
      </c>
      <c r="N208" s="19">
        <f t="shared" si="39"/>
        <v>0</v>
      </c>
      <c r="O208" s="19">
        <f t="shared" si="39"/>
        <v>493384981</v>
      </c>
      <c r="P208" s="19">
        <f t="shared" si="39"/>
        <v>31287407</v>
      </c>
      <c r="Q208" s="19">
        <f t="shared" si="39"/>
        <v>31598671</v>
      </c>
      <c r="R208" s="19">
        <f t="shared" si="39"/>
        <v>62886078</v>
      </c>
      <c r="S208" s="19">
        <f t="shared" si="39"/>
        <v>19732976</v>
      </c>
      <c r="T208" s="19">
        <f t="shared" si="39"/>
        <v>23011690</v>
      </c>
      <c r="U208" s="19">
        <f t="shared" si="39"/>
        <v>42744666</v>
      </c>
      <c r="V208" s="19">
        <f t="shared" si="39"/>
        <v>20141412</v>
      </c>
      <c r="W208" s="19">
        <f t="shared" si="39"/>
        <v>430498903</v>
      </c>
    </row>
    <row r="209" spans="2:23">
      <c r="B209" s="19" t="str">
        <f t="shared" si="38"/>
        <v>1 - ADMINISTRACION CENTRAL</v>
      </c>
      <c r="C209" s="19" t="str">
        <f t="shared" si="38"/>
        <v>1-ACUEDUCTO</v>
      </c>
      <c r="D209" s="19" t="str">
        <f t="shared" si="38"/>
        <v>08-CMT</v>
      </c>
      <c r="E209" s="19" t="str">
        <f t="shared" si="38"/>
        <v>1.1.02.05.001.06 - Comercio y distribucion; alojamiento; servicios de suministro de comidas y bebidas; servicios de transporte; y servicios de distribucion de electricidad, gas y agua</v>
      </c>
      <c r="F209" s="19" t="str">
        <f t="shared" si="38"/>
        <v>1.2.3.2.09-VENTA DE BIENES Y SERVICIOS</v>
      </c>
      <c r="G209" s="19" t="str">
        <f t="shared" si="38"/>
        <v>4-Comercio y distribución alojamiento servicios de</v>
      </c>
      <c r="H209" s="19">
        <f t="shared" si="39"/>
        <v>9488173</v>
      </c>
      <c r="I209" s="19">
        <f t="shared" si="39"/>
        <v>9488173</v>
      </c>
      <c r="J209" s="19">
        <f t="shared" si="39"/>
        <v>0</v>
      </c>
      <c r="K209" s="19">
        <f t="shared" si="39"/>
        <v>0</v>
      </c>
      <c r="L209" s="19">
        <f t="shared" si="39"/>
        <v>0</v>
      </c>
      <c r="M209" s="19">
        <f t="shared" si="39"/>
        <v>0</v>
      </c>
      <c r="N209" s="19">
        <f t="shared" si="39"/>
        <v>0</v>
      </c>
      <c r="O209" s="19">
        <f t="shared" si="39"/>
        <v>9488173</v>
      </c>
      <c r="P209" s="19">
        <f t="shared" si="39"/>
        <v>590723</v>
      </c>
      <c r="Q209" s="19">
        <f t="shared" si="39"/>
        <v>547408</v>
      </c>
      <c r="R209" s="19">
        <f t="shared" si="39"/>
        <v>1138131</v>
      </c>
      <c r="S209" s="19">
        <f t="shared" si="39"/>
        <v>350954</v>
      </c>
      <c r="T209" s="19">
        <f t="shared" si="39"/>
        <v>392717</v>
      </c>
      <c r="U209" s="19">
        <f t="shared" si="39"/>
        <v>743671</v>
      </c>
      <c r="V209" s="19">
        <f t="shared" si="39"/>
        <v>394460</v>
      </c>
      <c r="W209" s="19">
        <f t="shared" si="39"/>
        <v>8350042</v>
      </c>
    </row>
    <row r="210" spans="2:23">
      <c r="B210" s="19" t="str">
        <f t="shared" si="38"/>
        <v>1 - ADMINISTRACION CENTRAL</v>
      </c>
      <c r="C210" s="19" t="str">
        <f t="shared" si="38"/>
        <v>1-ACUEDUCTO</v>
      </c>
      <c r="D210" s="19" t="str">
        <f t="shared" si="38"/>
        <v>09-Aportes de Conexión</v>
      </c>
      <c r="E210" s="19" t="str">
        <f t="shared" si="38"/>
        <v>1.1.02.05.001.06 - Comercio y distribucion; alojamiento; servicios de suministro de comidas y bebidas; servicios de transporte; y servicios de distribucion de electricidad, gas y agua</v>
      </c>
      <c r="F210" s="19" t="str">
        <f t="shared" si="38"/>
        <v>1.2.3.2.09-VENTA DE BIENES Y SERVICIOS</v>
      </c>
      <c r="G210" s="19" t="str">
        <f t="shared" si="38"/>
        <v>4-Comercio y distribución alojamiento servicios de</v>
      </c>
      <c r="H210" s="19">
        <f t="shared" si="39"/>
        <v>16000000</v>
      </c>
      <c r="I210" s="19">
        <f t="shared" si="39"/>
        <v>16000000</v>
      </c>
      <c r="J210" s="19">
        <f t="shared" si="39"/>
        <v>0</v>
      </c>
      <c r="K210" s="19">
        <f t="shared" si="39"/>
        <v>0</v>
      </c>
      <c r="L210" s="19">
        <f t="shared" si="39"/>
        <v>0</v>
      </c>
      <c r="M210" s="19">
        <f t="shared" si="39"/>
        <v>0</v>
      </c>
      <c r="N210" s="19">
        <f t="shared" si="39"/>
        <v>0</v>
      </c>
      <c r="O210" s="19">
        <f t="shared" si="39"/>
        <v>16000000</v>
      </c>
      <c r="P210" s="19">
        <f t="shared" si="39"/>
        <v>258047</v>
      </c>
      <c r="Q210" s="19">
        <f t="shared" si="39"/>
        <v>847015</v>
      </c>
      <c r="R210" s="19">
        <f t="shared" si="39"/>
        <v>1105062</v>
      </c>
      <c r="S210" s="19">
        <f t="shared" si="39"/>
        <v>249052</v>
      </c>
      <c r="T210" s="19">
        <f t="shared" si="39"/>
        <v>631131</v>
      </c>
      <c r="U210" s="19">
        <f t="shared" si="39"/>
        <v>880183</v>
      </c>
      <c r="V210" s="19">
        <f t="shared" si="39"/>
        <v>224879</v>
      </c>
      <c r="W210" s="19">
        <f t="shared" si="39"/>
        <v>14894938</v>
      </c>
    </row>
    <row r="211" spans="2:23">
      <c r="B211" s="19" t="str">
        <f t="shared" si="38"/>
        <v>1 - ADMINISTRACION CENTRAL</v>
      </c>
      <c r="C211" s="19" t="str">
        <f t="shared" si="38"/>
        <v>1-ACUEDUCTO</v>
      </c>
      <c r="D211" s="19" t="str">
        <f t="shared" si="38"/>
        <v>10-Reconexiones</v>
      </c>
      <c r="E211" s="19" t="str">
        <f t="shared" si="38"/>
        <v>1.1.02.05.001.06 - Comercio y distribucion; alojamiento; servicios de suministro de comidas y bebidas; servicios de transporte; y servicios de distribucion de electricidad, gas y agua</v>
      </c>
      <c r="F211" s="19" t="str">
        <f t="shared" si="38"/>
        <v>1.2.3.2.09-VENTA DE BIENES Y SERVICIOS</v>
      </c>
      <c r="G211" s="19" t="str">
        <f t="shared" si="38"/>
        <v>4-Comercio y distribución alojamiento servicios de</v>
      </c>
      <c r="H211" s="19">
        <f t="shared" si="39"/>
        <v>11000000</v>
      </c>
      <c r="I211" s="19">
        <f t="shared" si="39"/>
        <v>11000000</v>
      </c>
      <c r="J211" s="19">
        <f t="shared" si="39"/>
        <v>0</v>
      </c>
      <c r="K211" s="19">
        <f t="shared" si="39"/>
        <v>0</v>
      </c>
      <c r="L211" s="19">
        <f t="shared" si="39"/>
        <v>0</v>
      </c>
      <c r="M211" s="19">
        <f t="shared" si="39"/>
        <v>0</v>
      </c>
      <c r="N211" s="19">
        <f t="shared" si="39"/>
        <v>0</v>
      </c>
      <c r="O211" s="19">
        <f t="shared" si="39"/>
        <v>11000000</v>
      </c>
      <c r="P211" s="19">
        <f t="shared" si="39"/>
        <v>0</v>
      </c>
      <c r="Q211" s="19">
        <f t="shared" si="39"/>
        <v>0</v>
      </c>
      <c r="R211" s="19">
        <f t="shared" si="39"/>
        <v>0</v>
      </c>
      <c r="S211" s="19">
        <f t="shared" si="39"/>
        <v>0</v>
      </c>
      <c r="T211" s="19">
        <f t="shared" si="39"/>
        <v>0</v>
      </c>
      <c r="U211" s="19">
        <f t="shared" si="39"/>
        <v>0</v>
      </c>
      <c r="V211" s="19">
        <f t="shared" si="39"/>
        <v>0</v>
      </c>
      <c r="W211" s="19">
        <f t="shared" si="39"/>
        <v>11000000</v>
      </c>
    </row>
    <row r="212" spans="2:23">
      <c r="B212" s="19" t="str">
        <f t="shared" si="38"/>
        <v>1 - ADMINISTRACION CENTRAL</v>
      </c>
      <c r="C212" s="19" t="str">
        <f t="shared" si="38"/>
        <v>1-ACUEDUCTO</v>
      </c>
      <c r="D212" s="19" t="str">
        <f t="shared" si="38"/>
        <v xml:space="preserve">11-Otros Servicios </v>
      </c>
      <c r="E212" s="19" t="str">
        <f t="shared" si="38"/>
        <v>1.1.02.05.001.06 - Comercio y distribucion; alojamiento; servicios de suministro de comidas y bebidas; servicios de transporte; y servicios de distribucion de electricidad, gas y agua</v>
      </c>
      <c r="F212" s="19" t="str">
        <f t="shared" si="38"/>
        <v>1.2.3.2.09-VENTA DE BIENES Y SERVICIOS</v>
      </c>
      <c r="G212" s="19" t="str">
        <f t="shared" si="38"/>
        <v>4-Comercio y distribución alojamiento servicios de</v>
      </c>
      <c r="H212" s="19">
        <f t="shared" si="39"/>
        <v>34000000</v>
      </c>
      <c r="I212" s="19">
        <f t="shared" si="39"/>
        <v>34000000</v>
      </c>
      <c r="J212" s="19">
        <f t="shared" si="39"/>
        <v>0</v>
      </c>
      <c r="K212" s="19">
        <f t="shared" si="39"/>
        <v>0</v>
      </c>
      <c r="L212" s="19">
        <f t="shared" si="39"/>
        <v>0</v>
      </c>
      <c r="M212" s="19">
        <f t="shared" si="39"/>
        <v>0</v>
      </c>
      <c r="N212" s="19">
        <f t="shared" si="39"/>
        <v>0</v>
      </c>
      <c r="O212" s="19">
        <f t="shared" si="39"/>
        <v>34000000</v>
      </c>
      <c r="P212" s="19">
        <f t="shared" si="39"/>
        <v>0</v>
      </c>
      <c r="Q212" s="19">
        <f t="shared" si="39"/>
        <v>0</v>
      </c>
      <c r="R212" s="19">
        <f t="shared" si="39"/>
        <v>0</v>
      </c>
      <c r="S212" s="19">
        <f t="shared" si="39"/>
        <v>0</v>
      </c>
      <c r="T212" s="19">
        <f t="shared" si="39"/>
        <v>0</v>
      </c>
      <c r="U212" s="19">
        <f t="shared" si="39"/>
        <v>0</v>
      </c>
      <c r="V212" s="19">
        <f t="shared" si="39"/>
        <v>0</v>
      </c>
      <c r="W212" s="19">
        <f t="shared" si="39"/>
        <v>34000000</v>
      </c>
    </row>
    <row r="213" spans="2:23">
      <c r="B213" s="19" t="str">
        <f t="shared" si="38"/>
        <v>1 - ADMINISTRACION CENTRAL</v>
      </c>
      <c r="C213" s="19" t="str">
        <f t="shared" si="38"/>
        <v>1-ACUEDUCTO</v>
      </c>
      <c r="D213" s="19" t="str">
        <f t="shared" si="38"/>
        <v>18-Intereses por Mora</v>
      </c>
      <c r="E213" s="19" t="str">
        <f t="shared" si="38"/>
        <v>1.1.02.03.002 - Intereses de mora</v>
      </c>
      <c r="F213" s="19" t="str">
        <f t="shared" si="38"/>
        <v>1.2.3.2.07-OTRAS MULTAS, SANCIONES E INTERESES DE MORA</v>
      </c>
      <c r="G213" s="19" t="str">
        <f t="shared" si="38"/>
        <v>3-Intereses de mora</v>
      </c>
      <c r="H213" s="19">
        <f t="shared" si="39"/>
        <v>4000000</v>
      </c>
      <c r="I213" s="19">
        <f t="shared" si="39"/>
        <v>4000000</v>
      </c>
      <c r="J213" s="19">
        <f t="shared" si="39"/>
        <v>0</v>
      </c>
      <c r="K213" s="19">
        <f t="shared" si="39"/>
        <v>0</v>
      </c>
      <c r="L213" s="19">
        <f t="shared" si="39"/>
        <v>0</v>
      </c>
      <c r="M213" s="19">
        <f t="shared" si="39"/>
        <v>0</v>
      </c>
      <c r="N213" s="19">
        <f t="shared" si="39"/>
        <v>0</v>
      </c>
      <c r="O213" s="19">
        <f t="shared" si="39"/>
        <v>4000000</v>
      </c>
      <c r="P213" s="19">
        <f t="shared" si="39"/>
        <v>1170250</v>
      </c>
      <c r="Q213" s="19">
        <f t="shared" si="39"/>
        <v>1554463</v>
      </c>
      <c r="R213" s="19">
        <f t="shared" si="39"/>
        <v>2724713</v>
      </c>
      <c r="S213" s="19">
        <f t="shared" si="39"/>
        <v>213095</v>
      </c>
      <c r="T213" s="19">
        <f t="shared" si="39"/>
        <v>516246</v>
      </c>
      <c r="U213" s="19">
        <f t="shared" si="39"/>
        <v>729341</v>
      </c>
      <c r="V213" s="19">
        <f t="shared" si="39"/>
        <v>1995372</v>
      </c>
      <c r="W213" s="19">
        <f t="shared" si="39"/>
        <v>1275287</v>
      </c>
    </row>
    <row r="214" spans="2:23">
      <c r="B214" s="19" t="str">
        <f t="shared" si="38"/>
        <v>1 - ADMINISTRACION CENTRAL</v>
      </c>
      <c r="C214" s="19" t="str">
        <f t="shared" si="38"/>
        <v>1-ACUEDUCTO</v>
      </c>
      <c r="D214" s="19" t="str">
        <f t="shared" si="38"/>
        <v>19-Subsidio CF</v>
      </c>
      <c r="E214" s="19" t="str">
        <f t="shared" si="38"/>
        <v>1.1.02.06.007.02.05.01 - Subsidios de acueducto</v>
      </c>
      <c r="F214" s="19" t="str">
        <f t="shared" si="38"/>
        <v>1.2.3.3.05-SUBVENCIONES</v>
      </c>
      <c r="G214" s="19" t="str">
        <f t="shared" si="38"/>
        <v>9-Subsidios de acueducto</v>
      </c>
      <c r="H214" s="19">
        <f t="shared" si="39"/>
        <v>107836828</v>
      </c>
      <c r="I214" s="19">
        <f t="shared" si="39"/>
        <v>107836828</v>
      </c>
      <c r="J214" s="19">
        <f t="shared" si="39"/>
        <v>0</v>
      </c>
      <c r="K214" s="19">
        <f t="shared" si="39"/>
        <v>0</v>
      </c>
      <c r="L214" s="19">
        <f t="shared" si="39"/>
        <v>0</v>
      </c>
      <c r="M214" s="19">
        <f t="shared" si="39"/>
        <v>0</v>
      </c>
      <c r="N214" s="19">
        <f t="shared" si="39"/>
        <v>0</v>
      </c>
      <c r="O214" s="19">
        <f t="shared" si="39"/>
        <v>107836828</v>
      </c>
      <c r="P214" s="19">
        <f t="shared" si="39"/>
        <v>6723391</v>
      </c>
      <c r="Q214" s="19">
        <f t="shared" si="39"/>
        <v>7078368</v>
      </c>
      <c r="R214" s="19">
        <f t="shared" si="39"/>
        <v>13801759</v>
      </c>
      <c r="S214" s="19">
        <f t="shared" si="39"/>
        <v>0</v>
      </c>
      <c r="T214" s="19">
        <f t="shared" si="39"/>
        <v>1815967</v>
      </c>
      <c r="U214" s="19">
        <f t="shared" si="39"/>
        <v>1815967</v>
      </c>
      <c r="V214" s="19">
        <f t="shared" si="39"/>
        <v>11985792</v>
      </c>
      <c r="W214" s="19">
        <f t="shared" si="39"/>
        <v>94035069</v>
      </c>
    </row>
    <row r="215" spans="2:23">
      <c r="B215" s="19" t="str">
        <f t="shared" si="38"/>
        <v>1 - ADMINISTRACION CENTRAL</v>
      </c>
      <c r="C215" s="19" t="str">
        <f t="shared" si="38"/>
        <v>1-ACUEDUCTO</v>
      </c>
      <c r="D215" s="19" t="str">
        <f t="shared" si="38"/>
        <v>21-CMO</v>
      </c>
      <c r="E215" s="19" t="str">
        <f t="shared" si="38"/>
        <v>1.1.02.06.007.02.05.01 - Subsidios de acueducto</v>
      </c>
      <c r="F215" s="19" t="str">
        <f t="shared" si="38"/>
        <v>1.2.3.3.05-SUBVENCIONES</v>
      </c>
      <c r="G215" s="19" t="str">
        <f t="shared" si="38"/>
        <v>9-Subsidios de acueducto</v>
      </c>
      <c r="H215" s="19">
        <f t="shared" si="39"/>
        <v>118140143</v>
      </c>
      <c r="I215" s="19">
        <f t="shared" si="39"/>
        <v>118140143</v>
      </c>
      <c r="J215" s="19">
        <f t="shared" si="39"/>
        <v>0</v>
      </c>
      <c r="K215" s="19">
        <f t="shared" si="39"/>
        <v>0</v>
      </c>
      <c r="L215" s="19">
        <f t="shared" si="39"/>
        <v>0</v>
      </c>
      <c r="M215" s="19">
        <f t="shared" si="39"/>
        <v>0</v>
      </c>
      <c r="N215" s="19">
        <f t="shared" si="39"/>
        <v>0</v>
      </c>
      <c r="O215" s="19">
        <f t="shared" si="39"/>
        <v>118140143</v>
      </c>
      <c r="P215" s="19">
        <f t="shared" si="39"/>
        <v>7802582</v>
      </c>
      <c r="Q215" s="19">
        <f t="shared" si="39"/>
        <v>7749863</v>
      </c>
      <c r="R215" s="19">
        <f t="shared" si="39"/>
        <v>15552445</v>
      </c>
      <c r="S215" s="19">
        <f t="shared" si="39"/>
        <v>0</v>
      </c>
      <c r="T215" s="19">
        <f t="shared" si="39"/>
        <v>3284293</v>
      </c>
      <c r="U215" s="19">
        <f t="shared" si="39"/>
        <v>3284293</v>
      </c>
      <c r="V215" s="19">
        <f t="shared" si="39"/>
        <v>12268152</v>
      </c>
      <c r="W215" s="19">
        <f t="shared" si="39"/>
        <v>102587698</v>
      </c>
    </row>
    <row r="216" spans="2:23">
      <c r="B216" s="19" t="str">
        <f t="shared" si="38"/>
        <v>1 - ADMINISTRACION CENTRAL</v>
      </c>
      <c r="C216" s="19" t="str">
        <f t="shared" si="38"/>
        <v>1-ACUEDUCTO</v>
      </c>
      <c r="D216" s="19" t="str">
        <f t="shared" si="38"/>
        <v>22-CMI</v>
      </c>
      <c r="E216" s="19" t="str">
        <f t="shared" si="38"/>
        <v>1.1.02.06.007.02.05.01 - Subsidios de acueducto</v>
      </c>
      <c r="F216" s="19" t="str">
        <f t="shared" si="38"/>
        <v>1.2.3.3.05-SUBVENCIONES</v>
      </c>
      <c r="G216" s="19" t="str">
        <f t="shared" si="38"/>
        <v>9-Subsidios de acueducto</v>
      </c>
      <c r="H216" s="19">
        <f t="shared" si="39"/>
        <v>130708244</v>
      </c>
      <c r="I216" s="19">
        <f t="shared" si="39"/>
        <v>130708244</v>
      </c>
      <c r="J216" s="19">
        <f t="shared" si="39"/>
        <v>0</v>
      </c>
      <c r="K216" s="19">
        <f t="shared" si="39"/>
        <v>0</v>
      </c>
      <c r="L216" s="19">
        <f t="shared" si="39"/>
        <v>0</v>
      </c>
      <c r="M216" s="19">
        <f t="shared" si="39"/>
        <v>0</v>
      </c>
      <c r="N216" s="19">
        <f t="shared" si="39"/>
        <v>0</v>
      </c>
      <c r="O216" s="19">
        <f t="shared" si="39"/>
        <v>130708244</v>
      </c>
      <c r="P216" s="19">
        <f t="shared" si="39"/>
        <v>5066982</v>
      </c>
      <c r="Q216" s="19">
        <f t="shared" si="39"/>
        <v>5319583</v>
      </c>
      <c r="R216" s="19">
        <f t="shared" si="39"/>
        <v>10386565</v>
      </c>
      <c r="S216" s="19">
        <f t="shared" si="39"/>
        <v>0</v>
      </c>
      <c r="T216" s="19">
        <f t="shared" si="39"/>
        <v>138286</v>
      </c>
      <c r="U216" s="19">
        <f t="shared" si="39"/>
        <v>138286</v>
      </c>
      <c r="V216" s="19">
        <f t="shared" si="39"/>
        <v>10248279</v>
      </c>
      <c r="W216" s="19">
        <f t="shared" si="39"/>
        <v>120321679</v>
      </c>
    </row>
    <row r="217" spans="2:23">
      <c r="B217" s="19" t="str">
        <f t="shared" si="38"/>
        <v>1 - ADMINISTRACION CENTRAL</v>
      </c>
      <c r="C217" s="19" t="str">
        <f t="shared" si="38"/>
        <v>1-ACUEDUCTO</v>
      </c>
      <c r="D217" s="19" t="str">
        <f t="shared" si="38"/>
        <v>23-CMT</v>
      </c>
      <c r="E217" s="19" t="str">
        <f t="shared" si="38"/>
        <v>1.1.02.06.007.02.05.01 - Subsidios de acueducto</v>
      </c>
      <c r="F217" s="19" t="str">
        <f t="shared" si="38"/>
        <v>1.2.3.3.05-SUBVENCIONES</v>
      </c>
      <c r="G217" s="19" t="str">
        <f t="shared" si="38"/>
        <v>9-Subsidios de acueducto</v>
      </c>
      <c r="H217" s="19">
        <f t="shared" si="39"/>
        <v>2513622</v>
      </c>
      <c r="I217" s="19">
        <f t="shared" si="39"/>
        <v>2513622</v>
      </c>
      <c r="J217" s="19">
        <f t="shared" si="39"/>
        <v>0</v>
      </c>
      <c r="K217" s="19">
        <f t="shared" si="39"/>
        <v>0</v>
      </c>
      <c r="L217" s="19">
        <f t="shared" si="39"/>
        <v>0</v>
      </c>
      <c r="M217" s="19">
        <f t="shared" si="39"/>
        <v>0</v>
      </c>
      <c r="N217" s="19">
        <f t="shared" si="39"/>
        <v>0</v>
      </c>
      <c r="O217" s="19">
        <f t="shared" si="39"/>
        <v>2513622</v>
      </c>
      <c r="P217" s="19">
        <f t="shared" si="39"/>
        <v>109797</v>
      </c>
      <c r="Q217" s="19">
        <f t="shared" si="39"/>
        <v>110729</v>
      </c>
      <c r="R217" s="19">
        <f t="shared" si="39"/>
        <v>220526</v>
      </c>
      <c r="S217" s="19">
        <f t="shared" si="39"/>
        <v>0</v>
      </c>
      <c r="T217" s="19">
        <f t="shared" si="39"/>
        <v>34572</v>
      </c>
      <c r="U217" s="19">
        <f t="shared" si="39"/>
        <v>34572</v>
      </c>
      <c r="V217" s="19">
        <f t="shared" si="39"/>
        <v>185954</v>
      </c>
      <c r="W217" s="19">
        <f t="shared" si="39"/>
        <v>2293096</v>
      </c>
    </row>
    <row r="218" spans="2:23">
      <c r="B218" s="19" t="str">
        <f t="shared" si="38"/>
        <v>1 - ADMINISTRACION CENTRAL</v>
      </c>
      <c r="C218" s="19" t="str">
        <f t="shared" si="38"/>
        <v>1-ACUEDUCTO</v>
      </c>
      <c r="D218" s="19" t="str">
        <f t="shared" si="38"/>
        <v>31-Intereses y Rendimientos Financieros</v>
      </c>
      <c r="E218" s="19" t="str">
        <f t="shared" si="38"/>
        <v>1.2.05.02 - Depositos</v>
      </c>
      <c r="F218" s="19" t="str">
        <f t="shared" si="38"/>
        <v>1.3.2.3.05-OTROS RENDIMIENTOS FINANCIEROS</v>
      </c>
      <c r="G218" s="19" t="str">
        <f t="shared" si="38"/>
        <v>13-Depósitos</v>
      </c>
      <c r="H218" s="19">
        <f t="shared" si="39"/>
        <v>4000000</v>
      </c>
      <c r="I218" s="19">
        <f t="shared" si="39"/>
        <v>4000000</v>
      </c>
      <c r="J218" s="19">
        <f t="shared" si="39"/>
        <v>0</v>
      </c>
      <c r="K218" s="19">
        <f t="shared" si="39"/>
        <v>0</v>
      </c>
      <c r="L218" s="19">
        <f t="shared" si="39"/>
        <v>0</v>
      </c>
      <c r="M218" s="19">
        <f t="shared" si="39"/>
        <v>0</v>
      </c>
      <c r="N218" s="19">
        <f t="shared" si="39"/>
        <v>0</v>
      </c>
      <c r="O218" s="19">
        <f t="shared" si="39"/>
        <v>4000000</v>
      </c>
      <c r="P218" s="19">
        <f t="shared" si="39"/>
        <v>16191.04</v>
      </c>
      <c r="Q218" s="19">
        <f t="shared" si="39"/>
        <v>8594.66</v>
      </c>
      <c r="R218" s="19">
        <f t="shared" si="39"/>
        <v>24785.7</v>
      </c>
      <c r="S218" s="19">
        <f t="shared" si="39"/>
        <v>16191.04</v>
      </c>
      <c r="T218" s="19">
        <f t="shared" si="39"/>
        <v>8594.66</v>
      </c>
      <c r="U218" s="19">
        <f t="shared" si="39"/>
        <v>24785.7</v>
      </c>
      <c r="V218" s="19">
        <f t="shared" si="39"/>
        <v>0</v>
      </c>
      <c r="W218" s="19">
        <f t="shared" si="39"/>
        <v>3975214.3</v>
      </c>
    </row>
    <row r="219" spans="2:23">
      <c r="B219" s="19" t="str">
        <f t="shared" si="38"/>
        <v>1 - ADMINISTRACION CENTRAL</v>
      </c>
      <c r="C219" s="19" t="str">
        <f t="shared" si="38"/>
        <v>1-ACUEDUCTO</v>
      </c>
      <c r="D219" s="19" t="str">
        <f t="shared" si="38"/>
        <v>32-Recargos y Multas</v>
      </c>
      <c r="E219" s="19" t="str">
        <f t="shared" si="38"/>
        <v>1.1.02.03.001.04 - Sanciones contractuales</v>
      </c>
      <c r="F219" s="19" t="str">
        <f t="shared" si="38"/>
        <v>1.2.3.2.07-OTRAS MULTAS, SANCIONES E INTERESES DE MORA</v>
      </c>
      <c r="G219" s="19" t="str">
        <f t="shared" si="38"/>
        <v>2-Sanciones contractuales</v>
      </c>
      <c r="H219" s="19">
        <f t="shared" si="39"/>
        <v>2000</v>
      </c>
      <c r="I219" s="19">
        <f t="shared" si="39"/>
        <v>2000</v>
      </c>
      <c r="J219" s="19">
        <f t="shared" si="39"/>
        <v>0</v>
      </c>
      <c r="K219" s="19">
        <f t="shared" si="39"/>
        <v>0</v>
      </c>
      <c r="L219" s="19">
        <f t="shared" si="39"/>
        <v>0</v>
      </c>
      <c r="M219" s="19">
        <f t="shared" si="39"/>
        <v>0</v>
      </c>
      <c r="N219" s="19">
        <f t="shared" si="39"/>
        <v>0</v>
      </c>
      <c r="O219" s="19">
        <f t="shared" si="39"/>
        <v>2000</v>
      </c>
      <c r="P219" s="19">
        <f t="shared" si="39"/>
        <v>0</v>
      </c>
      <c r="Q219" s="19">
        <f t="shared" si="39"/>
        <v>0</v>
      </c>
      <c r="R219" s="19">
        <f t="shared" si="39"/>
        <v>0</v>
      </c>
      <c r="S219" s="19">
        <f t="shared" si="39"/>
        <v>0</v>
      </c>
      <c r="T219" s="19">
        <f t="shared" si="39"/>
        <v>0</v>
      </c>
      <c r="U219" s="19">
        <f t="shared" si="39"/>
        <v>0</v>
      </c>
      <c r="V219" s="19">
        <f t="shared" si="39"/>
        <v>0</v>
      </c>
      <c r="W219" s="19">
        <f t="shared" si="39"/>
        <v>2000</v>
      </c>
    </row>
    <row r="220" spans="2:23">
      <c r="B220" s="19" t="str">
        <f t="shared" si="38"/>
        <v>1 - ADMINISTRACION CENTRAL</v>
      </c>
      <c r="C220" s="19" t="str">
        <f t="shared" si="38"/>
        <v>1-ACUEDUCTO</v>
      </c>
      <c r="D220" s="19" t="str">
        <f t="shared" si="38"/>
        <v>33-Otros Ingresos y  Aprovechamientos</v>
      </c>
      <c r="E220" s="19" t="str">
        <f t="shared" si="38"/>
        <v>1.1.02.05.002.09 - Servicios para la comunidad, sociales y personales</v>
      </c>
      <c r="F220" s="19" t="str">
        <f t="shared" si="38"/>
        <v>1.2.3.2.09-VENTA DE BIENES Y SERVICIOS</v>
      </c>
      <c r="G220" s="19" t="str">
        <f t="shared" si="38"/>
        <v>7-Servicios para la comunidad, sociales y personales</v>
      </c>
      <c r="H220" s="19">
        <f t="shared" si="39"/>
        <v>13000000</v>
      </c>
      <c r="I220" s="19">
        <f t="shared" si="39"/>
        <v>13000000</v>
      </c>
      <c r="J220" s="19">
        <f t="shared" si="39"/>
        <v>0</v>
      </c>
      <c r="K220" s="19">
        <f t="shared" si="39"/>
        <v>0</v>
      </c>
      <c r="L220" s="19">
        <f t="shared" si="39"/>
        <v>0</v>
      </c>
      <c r="M220" s="19">
        <f t="shared" si="39"/>
        <v>0</v>
      </c>
      <c r="N220" s="19">
        <f t="shared" si="39"/>
        <v>0</v>
      </c>
      <c r="O220" s="19">
        <f t="shared" si="39"/>
        <v>13000000</v>
      </c>
      <c r="P220" s="19">
        <f t="shared" si="39"/>
        <v>306668</v>
      </c>
      <c r="Q220" s="19">
        <f t="shared" si="39"/>
        <v>439603</v>
      </c>
      <c r="R220" s="19">
        <f t="shared" si="39"/>
        <v>746271</v>
      </c>
      <c r="S220" s="19">
        <f t="shared" si="39"/>
        <v>316734</v>
      </c>
      <c r="T220" s="19">
        <f t="shared" si="39"/>
        <v>435894</v>
      </c>
      <c r="U220" s="19">
        <f t="shared" si="39"/>
        <v>752628</v>
      </c>
      <c r="V220" s="19">
        <f t="shared" si="39"/>
        <v>-6357</v>
      </c>
      <c r="W220" s="19">
        <f t="shared" si="39"/>
        <v>12253729</v>
      </c>
    </row>
    <row r="221" spans="2:23">
      <c r="B221" s="19" t="str">
        <f t="shared" si="38"/>
        <v>1 - ADMINISTRACION CENTRAL</v>
      </c>
      <c r="C221" s="19" t="str">
        <f t="shared" si="38"/>
        <v>1-ACUEDUCTO</v>
      </c>
      <c r="D221" s="19" t="str">
        <f t="shared" si="38"/>
        <v>34-Superávit Vigencias Anteriores - Saldos Iniciales</v>
      </c>
      <c r="E221" s="19" t="str">
        <f t="shared" si="38"/>
        <v>1.2.10.02 - Superavit fiscal</v>
      </c>
      <c r="F221" s="19" t="str">
        <f t="shared" si="38"/>
        <v>1.3.3.2.09-R.B. VENTA DE BIENES Y SERVICIOS</v>
      </c>
      <c r="G221" s="19" t="str">
        <f t="shared" si="38"/>
        <v>16-Superávit fiscal</v>
      </c>
      <c r="H221" s="19">
        <f t="shared" si="39"/>
        <v>2000</v>
      </c>
      <c r="I221" s="19">
        <f t="shared" si="39"/>
        <v>2000</v>
      </c>
      <c r="J221" s="19">
        <f t="shared" si="39"/>
        <v>50673.63</v>
      </c>
      <c r="K221" s="19">
        <f t="shared" si="39"/>
        <v>0</v>
      </c>
      <c r="L221" s="19">
        <f t="shared" si="39"/>
        <v>0</v>
      </c>
      <c r="M221" s="19">
        <f t="shared" si="39"/>
        <v>0</v>
      </c>
      <c r="N221" s="19">
        <f t="shared" si="39"/>
        <v>50673.63</v>
      </c>
      <c r="O221" s="19">
        <f t="shared" si="39"/>
        <v>52673.63</v>
      </c>
      <c r="P221" s="19">
        <f t="shared" si="39"/>
        <v>50673.63</v>
      </c>
      <c r="Q221" s="19">
        <f t="shared" si="39"/>
        <v>0</v>
      </c>
      <c r="R221" s="19">
        <f t="shared" si="39"/>
        <v>50673.63</v>
      </c>
      <c r="S221" s="19">
        <f t="shared" si="39"/>
        <v>50673.63</v>
      </c>
      <c r="T221" s="19">
        <f t="shared" si="39"/>
        <v>0</v>
      </c>
      <c r="U221" s="19">
        <f t="shared" si="39"/>
        <v>50673.63</v>
      </c>
      <c r="V221" s="19">
        <f t="shared" si="39"/>
        <v>0</v>
      </c>
      <c r="W221" s="19">
        <f t="shared" ref="W221" si="40">+W29+W97</f>
        <v>2000</v>
      </c>
    </row>
    <row r="222" spans="2:23">
      <c r="B222" s="19" t="str">
        <f t="shared" ref="B222:G237" si="41">+B30</f>
        <v>1 - ADMINISTRACION CENTRAL</v>
      </c>
      <c r="C222" s="19" t="str">
        <f t="shared" si="41"/>
        <v>1-ACUEDUCTO</v>
      </c>
      <c r="D222" s="19" t="str">
        <f t="shared" si="41"/>
        <v>35-Recuperación cartera Propia</v>
      </c>
      <c r="E222" s="19" t="str">
        <f t="shared" si="41"/>
        <v>1.2.09.03 - De personas naturales</v>
      </c>
      <c r="F222" s="19" t="str">
        <f t="shared" si="41"/>
        <v>1.3.1.1.09-RECUPERACION DE CARTERA PRESTAMOS</v>
      </c>
      <c r="G222" s="19" t="str">
        <f t="shared" si="41"/>
        <v>15-De personas naturales</v>
      </c>
      <c r="H222" s="19">
        <f t="shared" ref="H222:W226" si="42">+H30+H98</f>
        <v>12000000</v>
      </c>
      <c r="I222" s="19">
        <f t="shared" si="42"/>
        <v>12000000</v>
      </c>
      <c r="J222" s="19">
        <f t="shared" si="42"/>
        <v>0</v>
      </c>
      <c r="K222" s="19">
        <f t="shared" si="42"/>
        <v>0</v>
      </c>
      <c r="L222" s="19">
        <f t="shared" si="42"/>
        <v>0</v>
      </c>
      <c r="M222" s="19">
        <f t="shared" si="42"/>
        <v>0</v>
      </c>
      <c r="N222" s="19">
        <f t="shared" si="42"/>
        <v>0</v>
      </c>
      <c r="O222" s="19">
        <f t="shared" si="42"/>
        <v>12000000</v>
      </c>
      <c r="P222" s="19">
        <f t="shared" si="42"/>
        <v>0</v>
      </c>
      <c r="Q222" s="19">
        <f t="shared" si="42"/>
        <v>0</v>
      </c>
      <c r="R222" s="19">
        <f t="shared" si="42"/>
        <v>0</v>
      </c>
      <c r="S222" s="19">
        <f t="shared" si="42"/>
        <v>0</v>
      </c>
      <c r="T222" s="19">
        <f t="shared" si="42"/>
        <v>14287056</v>
      </c>
      <c r="U222" s="19">
        <f t="shared" si="42"/>
        <v>14287056</v>
      </c>
      <c r="V222" s="19">
        <f t="shared" si="42"/>
        <v>-14287056</v>
      </c>
      <c r="W222" s="19">
        <f t="shared" si="42"/>
        <v>12000000</v>
      </c>
    </row>
    <row r="223" spans="2:23">
      <c r="B223" s="19" t="str">
        <f t="shared" si="41"/>
        <v>1 - ADMINISTRACION CENTRAL</v>
      </c>
      <c r="C223" s="19" t="str">
        <f t="shared" si="41"/>
        <v>1-ACUEDUCTO</v>
      </c>
      <c r="D223" s="19" t="str">
        <f t="shared" si="41"/>
        <v>36-Recursos del crédito</v>
      </c>
      <c r="E223" s="19" t="str">
        <f t="shared" si="41"/>
        <v>1.2.07.01.001 - Banca comercial</v>
      </c>
      <c r="F223" s="19" t="str">
        <f t="shared" si="41"/>
        <v>1.3.1.1.05-RECURSOS DE CREDITO INTERNO</v>
      </c>
      <c r="G223" s="19" t="str">
        <f t="shared" si="41"/>
        <v>14-Banca comercial</v>
      </c>
      <c r="H223" s="19">
        <f t="shared" si="42"/>
        <v>2000</v>
      </c>
      <c r="I223" s="19">
        <f t="shared" si="42"/>
        <v>2000</v>
      </c>
      <c r="J223" s="19">
        <f t="shared" si="42"/>
        <v>0</v>
      </c>
      <c r="K223" s="19">
        <f t="shared" si="42"/>
        <v>0</v>
      </c>
      <c r="L223" s="19">
        <f t="shared" si="42"/>
        <v>0</v>
      </c>
      <c r="M223" s="19">
        <f t="shared" si="42"/>
        <v>0</v>
      </c>
      <c r="N223" s="19">
        <f t="shared" si="42"/>
        <v>0</v>
      </c>
      <c r="O223" s="19">
        <f t="shared" si="42"/>
        <v>2000</v>
      </c>
      <c r="P223" s="19">
        <f t="shared" si="42"/>
        <v>0</v>
      </c>
      <c r="Q223" s="19">
        <f t="shared" si="42"/>
        <v>0</v>
      </c>
      <c r="R223" s="19">
        <f t="shared" si="42"/>
        <v>0</v>
      </c>
      <c r="S223" s="19">
        <f t="shared" si="42"/>
        <v>0</v>
      </c>
      <c r="T223" s="19">
        <f t="shared" si="42"/>
        <v>0</v>
      </c>
      <c r="U223" s="19">
        <f t="shared" si="42"/>
        <v>0</v>
      </c>
      <c r="V223" s="19">
        <f t="shared" si="42"/>
        <v>0</v>
      </c>
      <c r="W223" s="19">
        <f t="shared" si="42"/>
        <v>2000</v>
      </c>
    </row>
    <row r="224" spans="2:23">
      <c r="B224" s="19" t="str">
        <f t="shared" si="41"/>
        <v>1 - ADMINISTRACION CENTRAL</v>
      </c>
      <c r="C224" s="19" t="str">
        <f t="shared" si="41"/>
        <v>1-ACUEDUCTO</v>
      </c>
      <c r="D224" s="19" t="str">
        <f t="shared" si="41"/>
        <v>37-Aportes y Contribuciones</v>
      </c>
      <c r="E224" s="19" t="str">
        <f t="shared" si="41"/>
        <v>1.2.15.01.004 - De municipios</v>
      </c>
      <c r="F224" s="19" t="str">
        <f t="shared" si="41"/>
        <v>1.3.1.1.13-CAPITALIZACIONES</v>
      </c>
      <c r="G224" s="19" t="str">
        <f t="shared" si="41"/>
        <v>17-De municipios</v>
      </c>
      <c r="H224" s="19">
        <f t="shared" si="42"/>
        <v>2000</v>
      </c>
      <c r="I224" s="19">
        <f t="shared" si="42"/>
        <v>2000</v>
      </c>
      <c r="J224" s="19">
        <f t="shared" si="42"/>
        <v>0</v>
      </c>
      <c r="K224" s="19">
        <f t="shared" si="42"/>
        <v>0</v>
      </c>
      <c r="L224" s="19">
        <f t="shared" si="42"/>
        <v>0</v>
      </c>
      <c r="M224" s="19">
        <f t="shared" si="42"/>
        <v>0</v>
      </c>
      <c r="N224" s="19">
        <f t="shared" si="42"/>
        <v>0</v>
      </c>
      <c r="O224" s="19">
        <f t="shared" si="42"/>
        <v>2000</v>
      </c>
      <c r="P224" s="19">
        <f t="shared" si="42"/>
        <v>0</v>
      </c>
      <c r="Q224" s="19">
        <f t="shared" si="42"/>
        <v>0</v>
      </c>
      <c r="R224" s="19">
        <f t="shared" si="42"/>
        <v>0</v>
      </c>
      <c r="S224" s="19">
        <f t="shared" si="42"/>
        <v>0</v>
      </c>
      <c r="T224" s="19">
        <f t="shared" si="42"/>
        <v>0</v>
      </c>
      <c r="U224" s="19">
        <f t="shared" si="42"/>
        <v>0</v>
      </c>
      <c r="V224" s="19">
        <f t="shared" si="42"/>
        <v>0</v>
      </c>
      <c r="W224" s="19">
        <f t="shared" si="42"/>
        <v>2000</v>
      </c>
    </row>
    <row r="225" spans="2:23">
      <c r="B225" s="19" t="str">
        <f t="shared" si="41"/>
        <v>1 - ADMINISTRACION CENTRAL</v>
      </c>
      <c r="C225" s="19" t="str">
        <f t="shared" si="41"/>
        <v>1-ACUEDUCTO</v>
      </c>
      <c r="D225" s="19" t="str">
        <f t="shared" si="41"/>
        <v>38-Aportes mediante Convenio</v>
      </c>
      <c r="E225" s="19" t="str">
        <f t="shared" si="41"/>
        <v>1.1.02.06.006.06 - Otras unidades de gobierno</v>
      </c>
      <c r="F225" s="19" t="str">
        <f t="shared" si="41"/>
        <v>1.2.3.3.04-OTRAS TRANSFERENCIAS CORRIENTES DE OTRAS ENTIDADES DEL GOBIERNO GENERAL</v>
      </c>
      <c r="G225" s="19" t="str">
        <f t="shared" si="41"/>
        <v>8-Otras unidades de gobierno</v>
      </c>
      <c r="H225" s="19">
        <f t="shared" si="42"/>
        <v>2000</v>
      </c>
      <c r="I225" s="19">
        <f t="shared" si="42"/>
        <v>2000</v>
      </c>
      <c r="J225" s="19">
        <f t="shared" si="42"/>
        <v>0</v>
      </c>
      <c r="K225" s="19">
        <f t="shared" si="42"/>
        <v>0</v>
      </c>
      <c r="L225" s="19">
        <f t="shared" si="42"/>
        <v>0</v>
      </c>
      <c r="M225" s="19">
        <f t="shared" si="42"/>
        <v>0</v>
      </c>
      <c r="N225" s="19">
        <f t="shared" si="42"/>
        <v>0</v>
      </c>
      <c r="O225" s="19">
        <f t="shared" si="42"/>
        <v>2000</v>
      </c>
      <c r="P225" s="19">
        <f t="shared" si="42"/>
        <v>0</v>
      </c>
      <c r="Q225" s="19">
        <f t="shared" si="42"/>
        <v>0</v>
      </c>
      <c r="R225" s="19">
        <f t="shared" si="42"/>
        <v>0</v>
      </c>
      <c r="S225" s="19">
        <f t="shared" si="42"/>
        <v>0</v>
      </c>
      <c r="T225" s="19">
        <f t="shared" si="42"/>
        <v>0</v>
      </c>
      <c r="U225" s="19">
        <f t="shared" si="42"/>
        <v>0</v>
      </c>
      <c r="V225" s="19">
        <f t="shared" si="42"/>
        <v>0</v>
      </c>
      <c r="W225" s="19">
        <f t="shared" si="42"/>
        <v>2000</v>
      </c>
    </row>
    <row r="226" spans="2:23">
      <c r="B226" s="19" t="str">
        <f t="shared" si="41"/>
        <v>1 - ADMINISTRACION CENTRAL</v>
      </c>
      <c r="C226" s="19" t="str">
        <f t="shared" si="41"/>
        <v>1-ACUEDUCTO</v>
      </c>
      <c r="D226" s="19" t="str">
        <f t="shared" si="41"/>
        <v>39-Arriendo comodato</v>
      </c>
      <c r="E226" s="19" t="str">
        <f t="shared" si="41"/>
        <v>1.1.02.05.002.07 - Servicios financieros y servicios conexos; servicios inmobiliarios; y servicios de arrendamiento y leasing</v>
      </c>
      <c r="F226" s="19" t="str">
        <f t="shared" si="41"/>
        <v>1.2.3.2.09-VENTA DE BIENES Y SERVICIOS</v>
      </c>
      <c r="G226" s="19" t="str">
        <f t="shared" si="41"/>
        <v>6-Servicios financieros y servicios conexos servici</v>
      </c>
      <c r="H226" s="19">
        <f t="shared" si="42"/>
        <v>2000</v>
      </c>
      <c r="I226" s="19">
        <f t="shared" si="42"/>
        <v>2000</v>
      </c>
      <c r="J226" s="19">
        <f t="shared" si="42"/>
        <v>0</v>
      </c>
      <c r="K226" s="19">
        <f t="shared" si="42"/>
        <v>0</v>
      </c>
      <c r="L226" s="19">
        <f t="shared" si="42"/>
        <v>0</v>
      </c>
      <c r="M226" s="19">
        <f t="shared" si="42"/>
        <v>0</v>
      </c>
      <c r="N226" s="19">
        <f t="shared" si="42"/>
        <v>0</v>
      </c>
      <c r="O226" s="19">
        <f t="shared" si="42"/>
        <v>2000</v>
      </c>
      <c r="P226" s="19">
        <f t="shared" si="42"/>
        <v>0</v>
      </c>
      <c r="Q226" s="19">
        <f t="shared" si="42"/>
        <v>0</v>
      </c>
      <c r="R226" s="19">
        <f t="shared" si="42"/>
        <v>0</v>
      </c>
      <c r="S226" s="19">
        <f t="shared" si="42"/>
        <v>0</v>
      </c>
      <c r="T226" s="19">
        <f t="shared" si="42"/>
        <v>0</v>
      </c>
      <c r="U226" s="19">
        <f t="shared" si="42"/>
        <v>0</v>
      </c>
      <c r="V226" s="19">
        <f t="shared" si="42"/>
        <v>0</v>
      </c>
      <c r="W226" s="19">
        <f t="shared" si="42"/>
        <v>2000</v>
      </c>
    </row>
    <row r="227" spans="2:23">
      <c r="B227" s="29" t="s">
        <v>94</v>
      </c>
      <c r="C227" s="29" t="s">
        <v>94</v>
      </c>
      <c r="D227" s="29" t="str">
        <f t="shared" si="41"/>
        <v>Area</v>
      </c>
      <c r="E227" s="29">
        <f t="shared" si="41"/>
        <v>0</v>
      </c>
      <c r="F227" s="29">
        <f t="shared" si="41"/>
        <v>0</v>
      </c>
      <c r="G227" s="29" t="str">
        <f t="shared" si="41"/>
        <v>Destino vs fuente</v>
      </c>
      <c r="H227" s="29">
        <f>SUM(H228:H247)</f>
        <v>907606509</v>
      </c>
      <c r="I227" s="29">
        <f>SUM(I228:I247)</f>
        <v>907606509</v>
      </c>
      <c r="J227" s="29">
        <f t="shared" ref="J227:W227" si="43">SUM(J228:J247)</f>
        <v>317331030.81999999</v>
      </c>
      <c r="K227" s="29">
        <f t="shared" si="43"/>
        <v>0</v>
      </c>
      <c r="L227" s="29">
        <f t="shared" si="43"/>
        <v>0</v>
      </c>
      <c r="M227" s="29">
        <f t="shared" si="43"/>
        <v>0</v>
      </c>
      <c r="N227" s="29">
        <f t="shared" si="43"/>
        <v>317331030.81999999</v>
      </c>
      <c r="O227" s="29">
        <f t="shared" si="43"/>
        <v>1224937539.8199999</v>
      </c>
      <c r="P227" s="29">
        <f t="shared" si="43"/>
        <v>382904521.31</v>
      </c>
      <c r="Q227" s="29">
        <f t="shared" si="43"/>
        <v>67101438.270000003</v>
      </c>
      <c r="R227" s="29">
        <f t="shared" si="43"/>
        <v>450005959.57999998</v>
      </c>
      <c r="S227" s="29">
        <f t="shared" si="43"/>
        <v>372546260.31</v>
      </c>
      <c r="T227" s="29">
        <f t="shared" si="43"/>
        <v>55535630.270000003</v>
      </c>
      <c r="U227" s="29">
        <f t="shared" si="43"/>
        <v>428081890.57999998</v>
      </c>
      <c r="V227" s="29">
        <f t="shared" si="43"/>
        <v>21924069</v>
      </c>
      <c r="W227" s="29">
        <f t="shared" si="43"/>
        <v>774931580.24000001</v>
      </c>
    </row>
    <row r="228" spans="2:23">
      <c r="B228" s="19" t="str">
        <f t="shared" ref="B228:G243" si="44">+B36</f>
        <v>1 - ADMINISTRACION CENTRAL</v>
      </c>
      <c r="C228" s="19" t="str">
        <f t="shared" si="44"/>
        <v>2-ALCANTARILLADO</v>
      </c>
      <c r="D228" s="19" t="str">
        <f t="shared" si="41"/>
        <v>05-Cargo Fijo</v>
      </c>
      <c r="E228" s="19" t="str">
        <f t="shared" si="41"/>
        <v>1.1.02.05.001.09 - Servicios para la comunidad, sociales y personales</v>
      </c>
      <c r="F228" s="19" t="str">
        <f t="shared" si="41"/>
        <v>1.2.3.2.09-VENTA DE BIENES Y SERVICIOS</v>
      </c>
      <c r="G228" s="19" t="str">
        <f t="shared" si="41"/>
        <v>5-Servicios para la comunidad, sociales y personales</v>
      </c>
      <c r="H228" s="19">
        <f t="shared" ref="H228:W243" si="45">+H36+H104</f>
        <v>118395455</v>
      </c>
      <c r="I228" s="19">
        <f t="shared" si="45"/>
        <v>118395455</v>
      </c>
      <c r="J228" s="19">
        <f t="shared" si="45"/>
        <v>0</v>
      </c>
      <c r="K228" s="19">
        <f t="shared" si="45"/>
        <v>0</v>
      </c>
      <c r="L228" s="19">
        <f t="shared" si="45"/>
        <v>0</v>
      </c>
      <c r="M228" s="19">
        <f t="shared" si="45"/>
        <v>0</v>
      </c>
      <c r="N228" s="19">
        <f t="shared" si="45"/>
        <v>0</v>
      </c>
      <c r="O228" s="19">
        <f t="shared" si="45"/>
        <v>118395455</v>
      </c>
      <c r="P228" s="19">
        <f t="shared" si="45"/>
        <v>11494046</v>
      </c>
      <c r="Q228" s="19">
        <f t="shared" si="45"/>
        <v>12056842</v>
      </c>
      <c r="R228" s="19">
        <f t="shared" si="45"/>
        <v>23550888</v>
      </c>
      <c r="S228" s="19">
        <f t="shared" si="45"/>
        <v>10547841</v>
      </c>
      <c r="T228" s="19">
        <f t="shared" si="45"/>
        <v>10738108</v>
      </c>
      <c r="U228" s="19">
        <f t="shared" si="45"/>
        <v>21285949</v>
      </c>
      <c r="V228" s="19">
        <f t="shared" si="45"/>
        <v>2264939</v>
      </c>
      <c r="W228" s="19">
        <f t="shared" si="45"/>
        <v>94844567</v>
      </c>
    </row>
    <row r="229" spans="2:23">
      <c r="B229" s="19" t="str">
        <f t="shared" si="44"/>
        <v>1 - ADMINISTRACION CENTRAL</v>
      </c>
      <c r="C229" s="19" t="str">
        <f t="shared" si="44"/>
        <v>2-ALCANTARILLADO</v>
      </c>
      <c r="D229" s="19" t="str">
        <f t="shared" si="41"/>
        <v>06-CMO</v>
      </c>
      <c r="E229" s="19" t="str">
        <f t="shared" si="41"/>
        <v>1.1.02.05.001.09 - Servicios para la comunidad, sociales y personales</v>
      </c>
      <c r="F229" s="19" t="str">
        <f t="shared" si="41"/>
        <v>1.2.3.2.09-VENTA DE BIENES Y SERVICIOS</v>
      </c>
      <c r="G229" s="19" t="str">
        <f t="shared" si="41"/>
        <v>5-Servicios para la comunidad, sociales y personales</v>
      </c>
      <c r="H229" s="19">
        <f t="shared" si="45"/>
        <v>347651974</v>
      </c>
      <c r="I229" s="19">
        <f t="shared" si="45"/>
        <v>347651974</v>
      </c>
      <c r="J229" s="19">
        <f t="shared" si="45"/>
        <v>0</v>
      </c>
      <c r="K229" s="19">
        <f t="shared" si="45"/>
        <v>0</v>
      </c>
      <c r="L229" s="19">
        <f t="shared" si="45"/>
        <v>0</v>
      </c>
      <c r="M229" s="19">
        <f t="shared" si="45"/>
        <v>0</v>
      </c>
      <c r="N229" s="19">
        <f t="shared" si="45"/>
        <v>0</v>
      </c>
      <c r="O229" s="19">
        <f t="shared" si="45"/>
        <v>347651974</v>
      </c>
      <c r="P229" s="19">
        <f t="shared" si="45"/>
        <v>26688701</v>
      </c>
      <c r="Q229" s="19">
        <f t="shared" si="45"/>
        <v>26708467</v>
      </c>
      <c r="R229" s="19">
        <f t="shared" si="45"/>
        <v>53397168</v>
      </c>
      <c r="S229" s="19">
        <f t="shared" si="45"/>
        <v>28048528</v>
      </c>
      <c r="T229" s="19">
        <f t="shared" si="45"/>
        <v>20945295</v>
      </c>
      <c r="U229" s="19">
        <f t="shared" si="45"/>
        <v>48993823</v>
      </c>
      <c r="V229" s="19">
        <f t="shared" si="45"/>
        <v>4403345</v>
      </c>
      <c r="W229" s="19">
        <f t="shared" si="45"/>
        <v>294254806</v>
      </c>
    </row>
    <row r="230" spans="2:23">
      <c r="B230" s="19" t="str">
        <f t="shared" si="44"/>
        <v>1 - ADMINISTRACION CENTRAL</v>
      </c>
      <c r="C230" s="19" t="str">
        <f t="shared" si="44"/>
        <v>2-ALCANTARILLADO</v>
      </c>
      <c r="D230" s="19" t="str">
        <f t="shared" si="41"/>
        <v>07-CMI</v>
      </c>
      <c r="E230" s="19" t="str">
        <f t="shared" si="41"/>
        <v>1.1.02.05.001.09 - Servicios para la comunidad, sociales y personales</v>
      </c>
      <c r="F230" s="19" t="str">
        <f t="shared" si="41"/>
        <v>1.2.3.2.09-VENTA DE BIENES Y SERVICIOS</v>
      </c>
      <c r="G230" s="19" t="str">
        <f t="shared" si="41"/>
        <v>5-Servicios para la comunidad, sociales y personales</v>
      </c>
      <c r="H230" s="19">
        <f t="shared" si="45"/>
        <v>74089765</v>
      </c>
      <c r="I230" s="19">
        <f t="shared" si="45"/>
        <v>74089765</v>
      </c>
      <c r="J230" s="19">
        <f t="shared" si="45"/>
        <v>0</v>
      </c>
      <c r="K230" s="19">
        <f t="shared" si="45"/>
        <v>0</v>
      </c>
      <c r="L230" s="19">
        <f t="shared" si="45"/>
        <v>0</v>
      </c>
      <c r="M230" s="19">
        <f t="shared" si="45"/>
        <v>0</v>
      </c>
      <c r="N230" s="19">
        <f t="shared" si="45"/>
        <v>0</v>
      </c>
      <c r="O230" s="19">
        <f t="shared" si="45"/>
        <v>74089765</v>
      </c>
      <c r="P230" s="19">
        <f t="shared" si="45"/>
        <v>4875809</v>
      </c>
      <c r="Q230" s="19">
        <f t="shared" si="45"/>
        <v>4978412</v>
      </c>
      <c r="R230" s="19">
        <f t="shared" si="45"/>
        <v>9854221</v>
      </c>
      <c r="S230" s="19">
        <f t="shared" si="45"/>
        <v>5422002</v>
      </c>
      <c r="T230" s="19">
        <f t="shared" si="45"/>
        <v>3981953</v>
      </c>
      <c r="U230" s="19">
        <f t="shared" si="45"/>
        <v>9403955</v>
      </c>
      <c r="V230" s="19">
        <f t="shared" si="45"/>
        <v>450266</v>
      </c>
      <c r="W230" s="19">
        <f t="shared" si="45"/>
        <v>64235544</v>
      </c>
    </row>
    <row r="231" spans="2:23">
      <c r="B231" s="19" t="str">
        <f t="shared" si="44"/>
        <v>1 - ADMINISTRACION CENTRAL</v>
      </c>
      <c r="C231" s="19" t="str">
        <f t="shared" si="44"/>
        <v>2-ALCANTARILLADO</v>
      </c>
      <c r="D231" s="19" t="str">
        <f t="shared" si="41"/>
        <v>08-CMT</v>
      </c>
      <c r="E231" s="19" t="str">
        <f t="shared" si="41"/>
        <v>1.1.02.05.001.09 - Servicios para la comunidad, sociales y personales</v>
      </c>
      <c r="F231" s="19" t="str">
        <f t="shared" si="41"/>
        <v>1.2.3.2.09-VENTA DE BIENES Y SERVICIOS</v>
      </c>
      <c r="G231" s="19" t="str">
        <f t="shared" si="41"/>
        <v>5-Servicios para la comunidad, sociales y personales</v>
      </c>
      <c r="H231" s="19">
        <f t="shared" si="45"/>
        <v>148179530</v>
      </c>
      <c r="I231" s="19">
        <f t="shared" si="45"/>
        <v>148179530</v>
      </c>
      <c r="J231" s="19">
        <f t="shared" si="45"/>
        <v>0</v>
      </c>
      <c r="K231" s="19">
        <f t="shared" si="45"/>
        <v>0</v>
      </c>
      <c r="L231" s="19">
        <f t="shared" si="45"/>
        <v>0</v>
      </c>
      <c r="M231" s="19">
        <f t="shared" si="45"/>
        <v>0</v>
      </c>
      <c r="N231" s="19">
        <f t="shared" si="45"/>
        <v>0</v>
      </c>
      <c r="O231" s="19">
        <f t="shared" si="45"/>
        <v>148179530</v>
      </c>
      <c r="P231" s="19">
        <f t="shared" si="45"/>
        <v>9833751</v>
      </c>
      <c r="Q231" s="19">
        <f t="shared" si="45"/>
        <v>10047351</v>
      </c>
      <c r="R231" s="19">
        <f t="shared" si="45"/>
        <v>19881102</v>
      </c>
      <c r="S231" s="19">
        <f t="shared" si="45"/>
        <v>10955384</v>
      </c>
      <c r="T231" s="19">
        <f t="shared" si="45"/>
        <v>8041448</v>
      </c>
      <c r="U231" s="19">
        <f t="shared" si="45"/>
        <v>18996832</v>
      </c>
      <c r="V231" s="19">
        <f t="shared" si="45"/>
        <v>884270</v>
      </c>
      <c r="W231" s="19">
        <f t="shared" si="45"/>
        <v>128298428</v>
      </c>
    </row>
    <row r="232" spans="2:23">
      <c r="B232" s="19" t="str">
        <f t="shared" si="44"/>
        <v>1 - ADMINISTRACION CENTRAL</v>
      </c>
      <c r="C232" s="19" t="str">
        <f t="shared" si="44"/>
        <v>2-ALCANTARILLADO</v>
      </c>
      <c r="D232" s="19" t="str">
        <f t="shared" si="41"/>
        <v>09-Aportes de Conexión</v>
      </c>
      <c r="E232" s="19" t="str">
        <f t="shared" si="41"/>
        <v>1.1.02.05.001.09 - Servicios para la comunidad, sociales y personales</v>
      </c>
      <c r="F232" s="19" t="str">
        <f t="shared" si="41"/>
        <v>1.2.3.2.09-VENTA DE BIENES Y SERVICIOS</v>
      </c>
      <c r="G232" s="19" t="str">
        <f t="shared" si="41"/>
        <v>5-Servicios para la comunidad, sociales y personales</v>
      </c>
      <c r="H232" s="19">
        <f t="shared" si="45"/>
        <v>7000000</v>
      </c>
      <c r="I232" s="19">
        <f t="shared" si="45"/>
        <v>7000000</v>
      </c>
      <c r="J232" s="19">
        <f t="shared" si="45"/>
        <v>0</v>
      </c>
      <c r="K232" s="19">
        <f t="shared" si="45"/>
        <v>0</v>
      </c>
      <c r="L232" s="19">
        <f t="shared" si="45"/>
        <v>0</v>
      </c>
      <c r="M232" s="19">
        <f t="shared" si="45"/>
        <v>0</v>
      </c>
      <c r="N232" s="19">
        <f t="shared" si="45"/>
        <v>0</v>
      </c>
      <c r="O232" s="19">
        <f t="shared" si="45"/>
        <v>7000000</v>
      </c>
      <c r="P232" s="19">
        <f t="shared" si="45"/>
        <v>213408</v>
      </c>
      <c r="Q232" s="19">
        <f t="shared" si="45"/>
        <v>477260</v>
      </c>
      <c r="R232" s="19">
        <f t="shared" si="45"/>
        <v>690668</v>
      </c>
      <c r="S232" s="19">
        <f t="shared" si="45"/>
        <v>199471</v>
      </c>
      <c r="T232" s="19">
        <f t="shared" si="45"/>
        <v>412764</v>
      </c>
      <c r="U232" s="19">
        <f t="shared" si="45"/>
        <v>612235</v>
      </c>
      <c r="V232" s="19">
        <f t="shared" si="45"/>
        <v>78433</v>
      </c>
      <c r="W232" s="19">
        <f t="shared" si="45"/>
        <v>6309332</v>
      </c>
    </row>
    <row r="233" spans="2:23">
      <c r="B233" s="19" t="str">
        <f t="shared" si="44"/>
        <v>1 - ADMINISTRACION CENTRAL</v>
      </c>
      <c r="C233" s="19" t="str">
        <f t="shared" si="44"/>
        <v>2-ALCANTARILLADO</v>
      </c>
      <c r="D233" s="19" t="str">
        <f t="shared" si="41"/>
        <v xml:space="preserve">11-Otros Servicios </v>
      </c>
      <c r="E233" s="19" t="str">
        <f t="shared" si="41"/>
        <v>1.1.02.05.001.09 - Servicios para la comunidad, sociales y personales</v>
      </c>
      <c r="F233" s="19" t="str">
        <f t="shared" si="41"/>
        <v>1.2.3.2.09-VENTA DE BIENES Y SERVICIOS</v>
      </c>
      <c r="G233" s="19" t="str">
        <f t="shared" si="41"/>
        <v>5-Servicios para la comunidad, sociales y personales</v>
      </c>
      <c r="H233" s="19">
        <f t="shared" si="45"/>
        <v>2000</v>
      </c>
      <c r="I233" s="19">
        <f t="shared" si="45"/>
        <v>2000</v>
      </c>
      <c r="J233" s="19">
        <f t="shared" si="45"/>
        <v>0</v>
      </c>
      <c r="K233" s="19">
        <f t="shared" si="45"/>
        <v>0</v>
      </c>
      <c r="L233" s="19">
        <f t="shared" si="45"/>
        <v>0</v>
      </c>
      <c r="M233" s="19">
        <f t="shared" si="45"/>
        <v>0</v>
      </c>
      <c r="N233" s="19">
        <f t="shared" si="45"/>
        <v>0</v>
      </c>
      <c r="O233" s="19">
        <f t="shared" si="45"/>
        <v>2000</v>
      </c>
      <c r="P233" s="19">
        <f t="shared" si="45"/>
        <v>0</v>
      </c>
      <c r="Q233" s="19">
        <f t="shared" si="45"/>
        <v>0</v>
      </c>
      <c r="R233" s="19">
        <f t="shared" si="45"/>
        <v>0</v>
      </c>
      <c r="S233" s="19">
        <f t="shared" si="45"/>
        <v>0</v>
      </c>
      <c r="T233" s="19">
        <f t="shared" si="45"/>
        <v>0</v>
      </c>
      <c r="U233" s="19">
        <f t="shared" si="45"/>
        <v>0</v>
      </c>
      <c r="V233" s="19">
        <f t="shared" si="45"/>
        <v>0</v>
      </c>
      <c r="W233" s="19">
        <f t="shared" si="45"/>
        <v>2000</v>
      </c>
    </row>
    <row r="234" spans="2:23">
      <c r="B234" s="19" t="str">
        <f t="shared" si="44"/>
        <v>1 - ADMINISTRACION CENTRAL</v>
      </c>
      <c r="C234" s="19" t="str">
        <f t="shared" si="44"/>
        <v>2-ALCANTARILLADO</v>
      </c>
      <c r="D234" s="19" t="str">
        <f t="shared" si="41"/>
        <v>18-Intereses por Mora</v>
      </c>
      <c r="E234" s="19" t="str">
        <f t="shared" si="41"/>
        <v>1.1.02.03.002 - Intereses de mora</v>
      </c>
      <c r="F234" s="19" t="str">
        <f t="shared" si="41"/>
        <v>1.2.3.2.07-OTRAS MULTAS, SANCIONES E INTERESES DE MORA</v>
      </c>
      <c r="G234" s="19" t="str">
        <f t="shared" si="41"/>
        <v>3-Intereses de mora</v>
      </c>
      <c r="H234" s="19">
        <f t="shared" si="45"/>
        <v>1500000</v>
      </c>
      <c r="I234" s="19">
        <f t="shared" si="45"/>
        <v>1500000</v>
      </c>
      <c r="J234" s="19">
        <f t="shared" si="45"/>
        <v>0</v>
      </c>
      <c r="K234" s="19">
        <f t="shared" si="45"/>
        <v>0</v>
      </c>
      <c r="L234" s="19">
        <f t="shared" si="45"/>
        <v>0</v>
      </c>
      <c r="M234" s="19">
        <f t="shared" si="45"/>
        <v>0</v>
      </c>
      <c r="N234" s="19">
        <f t="shared" si="45"/>
        <v>0</v>
      </c>
      <c r="O234" s="19">
        <f t="shared" si="45"/>
        <v>1500000</v>
      </c>
      <c r="P234" s="19">
        <f t="shared" si="45"/>
        <v>1263398</v>
      </c>
      <c r="Q234" s="19">
        <f t="shared" si="45"/>
        <v>1365260</v>
      </c>
      <c r="R234" s="19">
        <f t="shared" si="45"/>
        <v>2628658</v>
      </c>
      <c r="S234" s="19">
        <f t="shared" si="45"/>
        <v>31880</v>
      </c>
      <c r="T234" s="19">
        <f t="shared" si="45"/>
        <v>291292</v>
      </c>
      <c r="U234" s="19">
        <f t="shared" si="45"/>
        <v>323172</v>
      </c>
      <c r="V234" s="19">
        <f t="shared" si="45"/>
        <v>2305486</v>
      </c>
      <c r="W234" s="19">
        <f t="shared" si="45"/>
        <v>-1128658</v>
      </c>
    </row>
    <row r="235" spans="2:23">
      <c r="B235" s="19" t="str">
        <f t="shared" si="44"/>
        <v>1 - ADMINISTRACION CENTRAL</v>
      </c>
      <c r="C235" s="19" t="str">
        <f t="shared" si="44"/>
        <v>2-ALCANTARILLADO</v>
      </c>
      <c r="D235" s="19" t="str">
        <f t="shared" si="41"/>
        <v>20-Cargo Fijo</v>
      </c>
      <c r="E235" s="19" t="str">
        <f t="shared" si="41"/>
        <v>1.1.02.06.007.02.05.02 - Subsidios de alcantarillado</v>
      </c>
      <c r="F235" s="19" t="str">
        <f t="shared" si="41"/>
        <v>1.2.3.3.05-SUBVENCIONES</v>
      </c>
      <c r="G235" s="19" t="str">
        <f t="shared" si="41"/>
        <v>10-Subsidios de alcantarillado</v>
      </c>
      <c r="H235" s="19">
        <f t="shared" si="45"/>
        <v>54712382</v>
      </c>
      <c r="I235" s="19">
        <f t="shared" si="45"/>
        <v>54712382</v>
      </c>
      <c r="J235" s="19">
        <f t="shared" si="45"/>
        <v>0</v>
      </c>
      <c r="K235" s="19">
        <f t="shared" si="45"/>
        <v>0</v>
      </c>
      <c r="L235" s="19">
        <f t="shared" si="45"/>
        <v>0</v>
      </c>
      <c r="M235" s="19">
        <f t="shared" si="45"/>
        <v>0</v>
      </c>
      <c r="N235" s="19">
        <f t="shared" si="45"/>
        <v>0</v>
      </c>
      <c r="O235" s="19">
        <f t="shared" si="45"/>
        <v>54712382</v>
      </c>
      <c r="P235" s="19">
        <f t="shared" si="45"/>
        <v>3717642</v>
      </c>
      <c r="Q235" s="19">
        <f t="shared" si="45"/>
        <v>3896004</v>
      </c>
      <c r="R235" s="19">
        <f t="shared" si="45"/>
        <v>7613646</v>
      </c>
      <c r="S235" s="19">
        <f t="shared" si="45"/>
        <v>0</v>
      </c>
      <c r="T235" s="19">
        <f t="shared" si="45"/>
        <v>1200104</v>
      </c>
      <c r="U235" s="19">
        <f t="shared" si="45"/>
        <v>1200104</v>
      </c>
      <c r="V235" s="19">
        <f t="shared" si="45"/>
        <v>6413542</v>
      </c>
      <c r="W235" s="19">
        <f t="shared" si="45"/>
        <v>47098736</v>
      </c>
    </row>
    <row r="236" spans="2:23">
      <c r="B236" s="19" t="str">
        <f t="shared" si="44"/>
        <v>1 - ADMINISTRACION CENTRAL</v>
      </c>
      <c r="C236" s="19" t="str">
        <f t="shared" si="44"/>
        <v>2-ALCANTARILLADO</v>
      </c>
      <c r="D236" s="19" t="str">
        <f t="shared" si="41"/>
        <v>21-CMO</v>
      </c>
      <c r="E236" s="19" t="str">
        <f t="shared" si="41"/>
        <v>1.1.02.06.007.02.05.02 - Subsidios de alcantarillado</v>
      </c>
      <c r="F236" s="19" t="str">
        <f t="shared" si="41"/>
        <v>1.2.3.3.05-SUBVENCIONES</v>
      </c>
      <c r="G236" s="19" t="str">
        <f t="shared" si="41"/>
        <v>10-Subsidios de alcantarillado</v>
      </c>
      <c r="H236" s="19">
        <f t="shared" si="45"/>
        <v>84522456</v>
      </c>
      <c r="I236" s="19">
        <f t="shared" si="45"/>
        <v>84522456</v>
      </c>
      <c r="J236" s="19">
        <f t="shared" si="45"/>
        <v>0</v>
      </c>
      <c r="K236" s="19">
        <f t="shared" si="45"/>
        <v>0</v>
      </c>
      <c r="L236" s="19">
        <f t="shared" si="45"/>
        <v>0</v>
      </c>
      <c r="M236" s="19">
        <f t="shared" si="45"/>
        <v>0</v>
      </c>
      <c r="N236" s="19">
        <f t="shared" si="45"/>
        <v>0</v>
      </c>
      <c r="O236" s="19">
        <f t="shared" si="45"/>
        <v>84522456</v>
      </c>
      <c r="P236" s="19">
        <f t="shared" si="45"/>
        <v>5133027</v>
      </c>
      <c r="Q236" s="19">
        <f t="shared" si="45"/>
        <v>5136105</v>
      </c>
      <c r="R236" s="19">
        <f t="shared" si="45"/>
        <v>10269132</v>
      </c>
      <c r="S236" s="19">
        <f t="shared" si="45"/>
        <v>0</v>
      </c>
      <c r="T236" s="19">
        <f t="shared" si="45"/>
        <v>1538504</v>
      </c>
      <c r="U236" s="19">
        <f t="shared" si="45"/>
        <v>1538504</v>
      </c>
      <c r="V236" s="19">
        <f t="shared" si="45"/>
        <v>8730628</v>
      </c>
      <c r="W236" s="19">
        <f t="shared" si="45"/>
        <v>74253324</v>
      </c>
    </row>
    <row r="237" spans="2:23">
      <c r="B237" s="19" t="str">
        <f t="shared" si="44"/>
        <v>1 - ADMINISTRACION CENTRAL</v>
      </c>
      <c r="C237" s="19" t="str">
        <f t="shared" si="44"/>
        <v>2-ALCANTARILLADO</v>
      </c>
      <c r="D237" s="19" t="str">
        <f t="shared" si="41"/>
        <v>22-CMI</v>
      </c>
      <c r="E237" s="19" t="str">
        <f t="shared" si="41"/>
        <v>1.1.02.06.007.02.05.02 - Subsidios de alcantarillado</v>
      </c>
      <c r="F237" s="19" t="str">
        <f t="shared" si="41"/>
        <v>1.2.3.3.05-SUBVENCIONES</v>
      </c>
      <c r="G237" s="19" t="str">
        <f t="shared" si="41"/>
        <v>10-Subsidios de alcantarillado</v>
      </c>
      <c r="H237" s="19">
        <f t="shared" si="45"/>
        <v>18012982</v>
      </c>
      <c r="I237" s="19">
        <f t="shared" si="45"/>
        <v>18012982</v>
      </c>
      <c r="J237" s="19">
        <f t="shared" si="45"/>
        <v>0</v>
      </c>
      <c r="K237" s="19">
        <f t="shared" si="45"/>
        <v>0</v>
      </c>
      <c r="L237" s="19">
        <f t="shared" si="45"/>
        <v>0</v>
      </c>
      <c r="M237" s="19">
        <f t="shared" si="45"/>
        <v>0</v>
      </c>
      <c r="N237" s="19">
        <f t="shared" si="45"/>
        <v>0</v>
      </c>
      <c r="O237" s="19">
        <f t="shared" si="45"/>
        <v>18012982</v>
      </c>
      <c r="P237" s="19">
        <f t="shared" si="45"/>
        <v>780346</v>
      </c>
      <c r="Q237" s="19">
        <f t="shared" si="45"/>
        <v>807272</v>
      </c>
      <c r="R237" s="19">
        <f t="shared" si="45"/>
        <v>1587618</v>
      </c>
      <c r="S237" s="19">
        <f t="shared" si="45"/>
        <v>0</v>
      </c>
      <c r="T237" s="19">
        <f t="shared" si="45"/>
        <v>32390</v>
      </c>
      <c r="U237" s="19">
        <f t="shared" si="45"/>
        <v>32390</v>
      </c>
      <c r="V237" s="19">
        <f t="shared" si="45"/>
        <v>1555228</v>
      </c>
      <c r="W237" s="19">
        <f t="shared" si="45"/>
        <v>16425364</v>
      </c>
    </row>
    <row r="238" spans="2:23">
      <c r="B238" s="19" t="str">
        <f t="shared" si="44"/>
        <v>1 - ADMINISTRACION CENTRAL</v>
      </c>
      <c r="C238" s="19" t="str">
        <f t="shared" si="44"/>
        <v>2-ALCANTARILLADO</v>
      </c>
      <c r="D238" s="19" t="str">
        <f t="shared" si="44"/>
        <v>23-CMT</v>
      </c>
      <c r="E238" s="19" t="str">
        <f t="shared" si="44"/>
        <v>1.1.02.06.007.02.05.02 - Subsidios de alcantarillado</v>
      </c>
      <c r="F238" s="19" t="str">
        <f t="shared" si="44"/>
        <v>1.2.3.3.05-SUBVENCIONES</v>
      </c>
      <c r="G238" s="19" t="str">
        <f t="shared" si="44"/>
        <v>10-Subsidios de alcantarillado</v>
      </c>
      <c r="H238" s="19">
        <f t="shared" si="45"/>
        <v>36025965</v>
      </c>
      <c r="I238" s="19">
        <f t="shared" si="45"/>
        <v>36025965</v>
      </c>
      <c r="J238" s="19">
        <f t="shared" si="45"/>
        <v>0</v>
      </c>
      <c r="K238" s="19">
        <f t="shared" si="45"/>
        <v>0</v>
      </c>
      <c r="L238" s="19">
        <f t="shared" si="45"/>
        <v>0</v>
      </c>
      <c r="M238" s="19">
        <f t="shared" si="45"/>
        <v>0</v>
      </c>
      <c r="N238" s="19">
        <f t="shared" si="45"/>
        <v>0</v>
      </c>
      <c r="O238" s="19">
        <f t="shared" si="45"/>
        <v>36025965</v>
      </c>
      <c r="P238" s="19">
        <f t="shared" si="45"/>
        <v>1563239</v>
      </c>
      <c r="Q238" s="19">
        <f t="shared" si="45"/>
        <v>1619320</v>
      </c>
      <c r="R238" s="19">
        <f t="shared" si="45"/>
        <v>3182559</v>
      </c>
      <c r="S238" s="19">
        <f t="shared" si="45"/>
        <v>0</v>
      </c>
      <c r="T238" s="19">
        <f t="shared" si="45"/>
        <v>48584</v>
      </c>
      <c r="U238" s="19">
        <f t="shared" si="45"/>
        <v>48584</v>
      </c>
      <c r="V238" s="19">
        <f t="shared" si="45"/>
        <v>3133975</v>
      </c>
      <c r="W238" s="19">
        <f t="shared" si="45"/>
        <v>32843406</v>
      </c>
    </row>
    <row r="239" spans="2:23">
      <c r="B239" s="19" t="str">
        <f t="shared" si="44"/>
        <v>1 - ADMINISTRACION CENTRAL</v>
      </c>
      <c r="C239" s="19" t="str">
        <f t="shared" si="44"/>
        <v>2-ALCANTARILLADO</v>
      </c>
      <c r="D239" s="19" t="str">
        <f t="shared" si="44"/>
        <v>31-Intereses y Rendimientos Financieros</v>
      </c>
      <c r="E239" s="19" t="str">
        <f t="shared" si="44"/>
        <v>1.2.05.02 - Depositos</v>
      </c>
      <c r="F239" s="19" t="str">
        <f t="shared" si="44"/>
        <v>1.3.2.3.05-OTROS RENDIMIENTOS FINANCIEROS</v>
      </c>
      <c r="G239" s="19" t="str">
        <f t="shared" si="44"/>
        <v>13-Depósitos</v>
      </c>
      <c r="H239" s="19">
        <f t="shared" si="45"/>
        <v>12000000</v>
      </c>
      <c r="I239" s="19">
        <f t="shared" si="45"/>
        <v>12000000</v>
      </c>
      <c r="J239" s="19">
        <f t="shared" si="45"/>
        <v>0</v>
      </c>
      <c r="K239" s="19">
        <f t="shared" si="45"/>
        <v>0</v>
      </c>
      <c r="L239" s="19">
        <f t="shared" si="45"/>
        <v>0</v>
      </c>
      <c r="M239" s="19">
        <f t="shared" si="45"/>
        <v>0</v>
      </c>
      <c r="N239" s="19">
        <f t="shared" si="45"/>
        <v>0</v>
      </c>
      <c r="O239" s="19">
        <f t="shared" si="45"/>
        <v>12000000</v>
      </c>
      <c r="P239" s="19">
        <f t="shared" si="45"/>
        <v>10123.49</v>
      </c>
      <c r="Q239" s="19">
        <f t="shared" si="45"/>
        <v>9145.27</v>
      </c>
      <c r="R239" s="19">
        <f t="shared" si="45"/>
        <v>19268.760000000002</v>
      </c>
      <c r="S239" s="19">
        <f t="shared" si="45"/>
        <v>10123.49</v>
      </c>
      <c r="T239" s="19">
        <f t="shared" si="45"/>
        <v>9145.27</v>
      </c>
      <c r="U239" s="19">
        <f t="shared" si="45"/>
        <v>19268.760000000002</v>
      </c>
      <c r="V239" s="19">
        <f t="shared" si="45"/>
        <v>0</v>
      </c>
      <c r="W239" s="19">
        <f t="shared" si="45"/>
        <v>11980731.24</v>
      </c>
    </row>
    <row r="240" spans="2:23">
      <c r="B240" s="19" t="str">
        <f t="shared" si="44"/>
        <v>1 - ADMINISTRACION CENTRAL</v>
      </c>
      <c r="C240" s="19" t="str">
        <f t="shared" si="44"/>
        <v>2-ALCANTARILLADO</v>
      </c>
      <c r="D240" s="19" t="str">
        <f t="shared" si="44"/>
        <v>32-Recargos y Multas</v>
      </c>
      <c r="E240" s="19" t="str">
        <f t="shared" si="44"/>
        <v>1.1.02.03.001.04 - Sanciones contractuales</v>
      </c>
      <c r="F240" s="19" t="str">
        <f t="shared" si="44"/>
        <v>1.2.3.2.07-OTRAS MULTAS, SANCIONES E INTERESES DE MORA</v>
      </c>
      <c r="G240" s="19" t="str">
        <f t="shared" si="44"/>
        <v>2-Sanciones contractuales</v>
      </c>
      <c r="H240" s="19">
        <f t="shared" si="45"/>
        <v>2000</v>
      </c>
      <c r="I240" s="19">
        <f t="shared" si="45"/>
        <v>2000</v>
      </c>
      <c r="J240" s="19">
        <f t="shared" si="45"/>
        <v>0</v>
      </c>
      <c r="K240" s="19">
        <f t="shared" si="45"/>
        <v>0</v>
      </c>
      <c r="L240" s="19">
        <f t="shared" si="45"/>
        <v>0</v>
      </c>
      <c r="M240" s="19">
        <f t="shared" si="45"/>
        <v>0</v>
      </c>
      <c r="N240" s="19">
        <f t="shared" si="45"/>
        <v>0</v>
      </c>
      <c r="O240" s="19">
        <f t="shared" si="45"/>
        <v>2000</v>
      </c>
      <c r="P240" s="19">
        <f t="shared" si="45"/>
        <v>0</v>
      </c>
      <c r="Q240" s="19">
        <f t="shared" si="45"/>
        <v>0</v>
      </c>
      <c r="R240" s="19">
        <f t="shared" si="45"/>
        <v>0</v>
      </c>
      <c r="S240" s="19">
        <f t="shared" si="45"/>
        <v>0</v>
      </c>
      <c r="T240" s="19">
        <f t="shared" si="45"/>
        <v>0</v>
      </c>
      <c r="U240" s="19">
        <f t="shared" si="45"/>
        <v>0</v>
      </c>
      <c r="V240" s="19">
        <f t="shared" si="45"/>
        <v>0</v>
      </c>
      <c r="W240" s="19">
        <f t="shared" si="45"/>
        <v>2000</v>
      </c>
    </row>
    <row r="241" spans="2:23">
      <c r="B241" s="19" t="str">
        <f t="shared" si="44"/>
        <v>1 - ADMINISTRACION CENTRAL</v>
      </c>
      <c r="C241" s="19" t="str">
        <f t="shared" si="44"/>
        <v>2-ALCANTARILLADO</v>
      </c>
      <c r="D241" s="19" t="str">
        <f t="shared" si="44"/>
        <v>33-Otros Ingresos y  Aprovechamientos</v>
      </c>
      <c r="E241" s="19" t="str">
        <f t="shared" si="44"/>
        <v>1.1.02.05.002.09 - Servicios para la comunidad, sociales y personales</v>
      </c>
      <c r="F241" s="19" t="str">
        <f t="shared" si="44"/>
        <v>1.2.3.2.09-VENTA DE BIENES Y SERVICIOS</v>
      </c>
      <c r="G241" s="19" t="str">
        <f t="shared" si="44"/>
        <v>7-Servicios para la comunidad, sociales y personales</v>
      </c>
      <c r="H241" s="19">
        <f t="shared" si="45"/>
        <v>2000</v>
      </c>
      <c r="I241" s="19">
        <f t="shared" si="45"/>
        <v>2000</v>
      </c>
      <c r="J241" s="19">
        <f t="shared" si="45"/>
        <v>0</v>
      </c>
      <c r="K241" s="19">
        <f t="shared" si="45"/>
        <v>0</v>
      </c>
      <c r="L241" s="19">
        <f t="shared" si="45"/>
        <v>0</v>
      </c>
      <c r="M241" s="19">
        <f t="shared" si="45"/>
        <v>0</v>
      </c>
      <c r="N241" s="19">
        <f t="shared" si="45"/>
        <v>0</v>
      </c>
      <c r="O241" s="19">
        <f t="shared" si="45"/>
        <v>2000</v>
      </c>
      <c r="P241" s="19">
        <f t="shared" si="45"/>
        <v>0</v>
      </c>
      <c r="Q241" s="19">
        <f t="shared" si="45"/>
        <v>0</v>
      </c>
      <c r="R241" s="19">
        <f t="shared" si="45"/>
        <v>0</v>
      </c>
      <c r="S241" s="19">
        <f t="shared" si="45"/>
        <v>0</v>
      </c>
      <c r="T241" s="19">
        <f t="shared" si="45"/>
        <v>0</v>
      </c>
      <c r="U241" s="19">
        <f t="shared" si="45"/>
        <v>0</v>
      </c>
      <c r="V241" s="19">
        <f t="shared" si="45"/>
        <v>0</v>
      </c>
      <c r="W241" s="19">
        <f t="shared" si="45"/>
        <v>2000</v>
      </c>
    </row>
    <row r="242" spans="2:23">
      <c r="B242" s="19" t="str">
        <f t="shared" si="44"/>
        <v>1 - ADMINISTRACION CENTRAL</v>
      </c>
      <c r="C242" s="19" t="str">
        <f t="shared" si="44"/>
        <v>2-ALCANTARILLADO</v>
      </c>
      <c r="D242" s="19" t="str">
        <f t="shared" si="44"/>
        <v>34-Superávit Vigencias Anteriores - Saldos Iniciales</v>
      </c>
      <c r="E242" s="19" t="str">
        <f t="shared" si="44"/>
        <v>1.2.10.02 - Superavit fiscal</v>
      </c>
      <c r="F242" s="19" t="str">
        <f t="shared" si="44"/>
        <v>1.3.3.2.09-R.B. VENTA DE BIENES Y SERVICIOS</v>
      </c>
      <c r="G242" s="19" t="str">
        <f t="shared" si="44"/>
        <v>16-Superávit fiscal</v>
      </c>
      <c r="H242" s="19">
        <f t="shared" si="45"/>
        <v>2000</v>
      </c>
      <c r="I242" s="19">
        <f t="shared" si="45"/>
        <v>2000</v>
      </c>
      <c r="J242" s="19">
        <f t="shared" si="45"/>
        <v>317331030.81999999</v>
      </c>
      <c r="K242" s="19">
        <f t="shared" si="45"/>
        <v>0</v>
      </c>
      <c r="L242" s="19">
        <f t="shared" si="45"/>
        <v>0</v>
      </c>
      <c r="M242" s="19">
        <f t="shared" si="45"/>
        <v>0</v>
      </c>
      <c r="N242" s="19">
        <f t="shared" si="45"/>
        <v>317331030.81999999</v>
      </c>
      <c r="O242" s="19">
        <f t="shared" si="45"/>
        <v>317333030.81999999</v>
      </c>
      <c r="P242" s="19">
        <f t="shared" si="45"/>
        <v>317331030.81999999</v>
      </c>
      <c r="Q242" s="19">
        <f t="shared" si="45"/>
        <v>0</v>
      </c>
      <c r="R242" s="19">
        <f t="shared" si="45"/>
        <v>317331030.81999999</v>
      </c>
      <c r="S242" s="19">
        <f t="shared" si="45"/>
        <v>317331030.81999999</v>
      </c>
      <c r="T242" s="19">
        <f t="shared" si="45"/>
        <v>0</v>
      </c>
      <c r="U242" s="19">
        <f t="shared" si="45"/>
        <v>317331030.81999999</v>
      </c>
      <c r="V242" s="19">
        <f t="shared" si="45"/>
        <v>0</v>
      </c>
      <c r="W242" s="19">
        <f t="shared" si="45"/>
        <v>2000</v>
      </c>
    </row>
    <row r="243" spans="2:23">
      <c r="B243" s="19" t="str">
        <f t="shared" si="44"/>
        <v>1 - ADMINISTRACION CENTRAL</v>
      </c>
      <c r="C243" s="19" t="str">
        <f t="shared" si="44"/>
        <v>2-ALCANTARILLADO</v>
      </c>
      <c r="D243" s="19" t="str">
        <f t="shared" si="44"/>
        <v>35-Recuperación cartera Propia</v>
      </c>
      <c r="E243" s="19" t="str">
        <f t="shared" si="44"/>
        <v>1.2.09.03 - De personas naturales</v>
      </c>
      <c r="F243" s="19" t="str">
        <f t="shared" si="44"/>
        <v>1.3.1.1.09-RECUPERACION DE CARTERA PRESTAMOS</v>
      </c>
      <c r="G243" s="19" t="str">
        <f t="shared" si="44"/>
        <v>15-De personas naturales</v>
      </c>
      <c r="H243" s="19">
        <f t="shared" si="45"/>
        <v>5500000</v>
      </c>
      <c r="I243" s="19">
        <f t="shared" si="45"/>
        <v>5500000</v>
      </c>
      <c r="J243" s="19">
        <f t="shared" si="45"/>
        <v>0</v>
      </c>
      <c r="K243" s="19">
        <f t="shared" si="45"/>
        <v>0</v>
      </c>
      <c r="L243" s="19">
        <f t="shared" si="45"/>
        <v>0</v>
      </c>
      <c r="M243" s="19">
        <f t="shared" si="45"/>
        <v>0</v>
      </c>
      <c r="N243" s="19">
        <f t="shared" si="45"/>
        <v>0</v>
      </c>
      <c r="O243" s="19">
        <f t="shared" si="45"/>
        <v>5500000</v>
      </c>
      <c r="P243" s="19">
        <f t="shared" si="45"/>
        <v>0</v>
      </c>
      <c r="Q243" s="19">
        <f t="shared" si="45"/>
        <v>0</v>
      </c>
      <c r="R243" s="19">
        <f t="shared" si="45"/>
        <v>0</v>
      </c>
      <c r="S243" s="19">
        <f t="shared" si="45"/>
        <v>0</v>
      </c>
      <c r="T243" s="19">
        <f t="shared" si="45"/>
        <v>8296043</v>
      </c>
      <c r="U243" s="19">
        <f t="shared" si="45"/>
        <v>8296043</v>
      </c>
      <c r="V243" s="19">
        <f t="shared" si="45"/>
        <v>-8296043</v>
      </c>
      <c r="W243" s="19">
        <f t="shared" ref="W243" si="46">+W51+W119</f>
        <v>5500000</v>
      </c>
    </row>
    <row r="244" spans="2:23">
      <c r="B244" s="19" t="str">
        <f t="shared" ref="B244:G259" si="47">+B52</f>
        <v>1 - ADMINISTRACION CENTRAL</v>
      </c>
      <c r="C244" s="19" t="str">
        <f t="shared" si="47"/>
        <v>2-ALCANTARILLADO</v>
      </c>
      <c r="D244" s="19" t="str">
        <f t="shared" si="47"/>
        <v>36-Recursos del crédito</v>
      </c>
      <c r="E244" s="19" t="str">
        <f t="shared" si="47"/>
        <v>1.2.07.01.001 - Banca comercial</v>
      </c>
      <c r="F244" s="19" t="str">
        <f t="shared" si="47"/>
        <v>1.3.1.1.05-RECURSOS DE CREDITO INTERNO</v>
      </c>
      <c r="G244" s="19" t="str">
        <f t="shared" si="47"/>
        <v>14-Banca comercial</v>
      </c>
      <c r="H244" s="19">
        <f t="shared" ref="H244:W247" si="48">+H52+H120</f>
        <v>2000</v>
      </c>
      <c r="I244" s="19">
        <f t="shared" si="48"/>
        <v>2000</v>
      </c>
      <c r="J244" s="19">
        <f t="shared" si="48"/>
        <v>0</v>
      </c>
      <c r="K244" s="19">
        <f t="shared" si="48"/>
        <v>0</v>
      </c>
      <c r="L244" s="19">
        <f t="shared" si="48"/>
        <v>0</v>
      </c>
      <c r="M244" s="19">
        <f t="shared" si="48"/>
        <v>0</v>
      </c>
      <c r="N244" s="19">
        <f t="shared" si="48"/>
        <v>0</v>
      </c>
      <c r="O244" s="19">
        <f t="shared" si="48"/>
        <v>2000</v>
      </c>
      <c r="P244" s="19">
        <f t="shared" si="48"/>
        <v>0</v>
      </c>
      <c r="Q244" s="19">
        <f t="shared" si="48"/>
        <v>0</v>
      </c>
      <c r="R244" s="19">
        <f t="shared" si="48"/>
        <v>0</v>
      </c>
      <c r="S244" s="19">
        <f t="shared" si="48"/>
        <v>0</v>
      </c>
      <c r="T244" s="19">
        <f t="shared" si="48"/>
        <v>0</v>
      </c>
      <c r="U244" s="19">
        <f t="shared" si="48"/>
        <v>0</v>
      </c>
      <c r="V244" s="19">
        <f t="shared" si="48"/>
        <v>0</v>
      </c>
      <c r="W244" s="19">
        <f t="shared" si="48"/>
        <v>2000</v>
      </c>
    </row>
    <row r="245" spans="2:23">
      <c r="B245" s="19" t="str">
        <f t="shared" si="47"/>
        <v>1 - ADMINISTRACION CENTRAL</v>
      </c>
      <c r="C245" s="19" t="str">
        <f t="shared" si="47"/>
        <v>2-ALCANTARILLADO</v>
      </c>
      <c r="D245" s="19" t="str">
        <f t="shared" si="47"/>
        <v>37-Aportes y Contribuciones</v>
      </c>
      <c r="E245" s="19" t="str">
        <f t="shared" si="47"/>
        <v>1.2.15.01.004 - De municipios</v>
      </c>
      <c r="F245" s="19" t="str">
        <f t="shared" si="47"/>
        <v>1.3.1.1.13-CAPITALIZACIONES</v>
      </c>
      <c r="G245" s="19" t="str">
        <f t="shared" si="47"/>
        <v>17-De municipios</v>
      </c>
      <c r="H245" s="19">
        <f t="shared" si="48"/>
        <v>2000</v>
      </c>
      <c r="I245" s="19">
        <f t="shared" si="48"/>
        <v>2000</v>
      </c>
      <c r="J245" s="19">
        <f t="shared" si="48"/>
        <v>0</v>
      </c>
      <c r="K245" s="19">
        <f t="shared" si="48"/>
        <v>0</v>
      </c>
      <c r="L245" s="19">
        <f t="shared" si="48"/>
        <v>0</v>
      </c>
      <c r="M245" s="19">
        <f t="shared" si="48"/>
        <v>0</v>
      </c>
      <c r="N245" s="19">
        <f t="shared" si="48"/>
        <v>0</v>
      </c>
      <c r="O245" s="19">
        <f t="shared" si="48"/>
        <v>2000</v>
      </c>
      <c r="P245" s="19">
        <f t="shared" si="48"/>
        <v>0</v>
      </c>
      <c r="Q245" s="19">
        <f t="shared" si="48"/>
        <v>0</v>
      </c>
      <c r="R245" s="19">
        <f t="shared" si="48"/>
        <v>0</v>
      </c>
      <c r="S245" s="19">
        <f t="shared" si="48"/>
        <v>0</v>
      </c>
      <c r="T245" s="19">
        <f t="shared" si="48"/>
        <v>0</v>
      </c>
      <c r="U245" s="19">
        <f t="shared" si="48"/>
        <v>0</v>
      </c>
      <c r="V245" s="19">
        <f t="shared" si="48"/>
        <v>0</v>
      </c>
      <c r="W245" s="19">
        <f t="shared" si="48"/>
        <v>2000</v>
      </c>
    </row>
    <row r="246" spans="2:23">
      <c r="B246" s="19" t="str">
        <f t="shared" si="47"/>
        <v>1 - ADMINISTRACION CENTRAL</v>
      </c>
      <c r="C246" s="19" t="str">
        <f t="shared" si="47"/>
        <v>2-ALCANTARILLADO</v>
      </c>
      <c r="D246" s="19" t="str">
        <f t="shared" si="47"/>
        <v>38-Aportes mediante Convenio</v>
      </c>
      <c r="E246" s="19" t="str">
        <f t="shared" si="47"/>
        <v>1.1.02.06.006.06 - Otras unidades de gobierno</v>
      </c>
      <c r="F246" s="19" t="str">
        <f t="shared" si="47"/>
        <v>1.2.3.3.04-OTRAS TRANSFERENCIAS CORRIENTES DE OTRAS ENTIDADES DEL GOBIERNO GENERAL</v>
      </c>
      <c r="G246" s="19" t="str">
        <f t="shared" si="47"/>
        <v>8-Otras unidades de gobierno</v>
      </c>
      <c r="H246" s="19">
        <f t="shared" si="48"/>
        <v>2000</v>
      </c>
      <c r="I246" s="19">
        <f t="shared" si="48"/>
        <v>2000</v>
      </c>
      <c r="J246" s="19">
        <f t="shared" si="48"/>
        <v>0</v>
      </c>
      <c r="K246" s="19">
        <f t="shared" si="48"/>
        <v>0</v>
      </c>
      <c r="L246" s="19">
        <f t="shared" si="48"/>
        <v>0</v>
      </c>
      <c r="M246" s="19">
        <f t="shared" si="48"/>
        <v>0</v>
      </c>
      <c r="N246" s="19">
        <f t="shared" si="48"/>
        <v>0</v>
      </c>
      <c r="O246" s="19">
        <f t="shared" si="48"/>
        <v>2000</v>
      </c>
      <c r="P246" s="19">
        <f t="shared" si="48"/>
        <v>0</v>
      </c>
      <c r="Q246" s="19">
        <f t="shared" si="48"/>
        <v>0</v>
      </c>
      <c r="R246" s="19">
        <f t="shared" si="48"/>
        <v>0</v>
      </c>
      <c r="S246" s="19">
        <f t="shared" si="48"/>
        <v>0</v>
      </c>
      <c r="T246" s="19">
        <f t="shared" si="48"/>
        <v>0</v>
      </c>
      <c r="U246" s="19">
        <f t="shared" si="48"/>
        <v>0</v>
      </c>
      <c r="V246" s="19">
        <f t="shared" si="48"/>
        <v>0</v>
      </c>
      <c r="W246" s="19">
        <f t="shared" si="48"/>
        <v>2000</v>
      </c>
    </row>
    <row r="247" spans="2:23">
      <c r="B247" s="19" t="str">
        <f t="shared" si="47"/>
        <v>1 - ADMINISTRACION CENTRAL</v>
      </c>
      <c r="C247" s="19" t="str">
        <f t="shared" si="47"/>
        <v>2-ALCANTARILLADO</v>
      </c>
      <c r="D247" s="19" t="str">
        <f t="shared" si="47"/>
        <v>39-Arriendo comodato</v>
      </c>
      <c r="E247" s="19" t="str">
        <f t="shared" si="47"/>
        <v>1.1.02.05.002.07 - Servicios financieros y servicios conexos; servicios inmobiliarios; y servicios de arrendamiento y leasing</v>
      </c>
      <c r="F247" s="19" t="str">
        <f t="shared" si="47"/>
        <v>1.2.3.2.09-VENTA DE BIENES Y SERVICIOS</v>
      </c>
      <c r="G247" s="19" t="str">
        <f t="shared" si="47"/>
        <v>6-Servicios financieros y servicios conexos servici</v>
      </c>
      <c r="H247" s="19">
        <f t="shared" si="48"/>
        <v>2000</v>
      </c>
      <c r="I247" s="19">
        <f t="shared" si="48"/>
        <v>2000</v>
      </c>
      <c r="J247" s="19">
        <f t="shared" si="48"/>
        <v>0</v>
      </c>
      <c r="K247" s="19">
        <f t="shared" si="48"/>
        <v>0</v>
      </c>
      <c r="L247" s="19">
        <f t="shared" si="48"/>
        <v>0</v>
      </c>
      <c r="M247" s="19">
        <f t="shared" si="48"/>
        <v>0</v>
      </c>
      <c r="N247" s="19">
        <f t="shared" si="48"/>
        <v>0</v>
      </c>
      <c r="O247" s="19">
        <f t="shared" si="48"/>
        <v>2000</v>
      </c>
      <c r="P247" s="19">
        <f t="shared" si="48"/>
        <v>0</v>
      </c>
      <c r="Q247" s="19">
        <f t="shared" si="48"/>
        <v>0</v>
      </c>
      <c r="R247" s="19">
        <f t="shared" si="48"/>
        <v>0</v>
      </c>
      <c r="S247" s="19">
        <f t="shared" si="48"/>
        <v>0</v>
      </c>
      <c r="T247" s="19">
        <f t="shared" si="48"/>
        <v>0</v>
      </c>
      <c r="U247" s="19">
        <f t="shared" si="48"/>
        <v>0</v>
      </c>
      <c r="V247" s="19">
        <f t="shared" si="48"/>
        <v>0</v>
      </c>
      <c r="W247" s="19">
        <f t="shared" si="48"/>
        <v>2000</v>
      </c>
    </row>
    <row r="248" spans="2:23">
      <c r="B248" s="32" t="s">
        <v>100</v>
      </c>
      <c r="C248" s="32" t="s">
        <v>100</v>
      </c>
      <c r="D248" s="32" t="s">
        <v>100</v>
      </c>
      <c r="E248" s="32">
        <f t="shared" si="47"/>
        <v>0</v>
      </c>
      <c r="F248" s="32">
        <f t="shared" si="47"/>
        <v>0</v>
      </c>
      <c r="G248" s="32" t="str">
        <f t="shared" si="47"/>
        <v>Destino vs fuente</v>
      </c>
      <c r="H248" s="32">
        <f>SUM(H249:H271)</f>
        <v>1873020138</v>
      </c>
      <c r="I248" s="32">
        <f>SUM(I249:I271)</f>
        <v>1873020138</v>
      </c>
      <c r="J248" s="32">
        <f t="shared" ref="J248:W248" si="49">SUM(J249:J271)</f>
        <v>5455977.6200000001</v>
      </c>
      <c r="K248" s="32">
        <f t="shared" si="49"/>
        <v>0</v>
      </c>
      <c r="L248" s="32">
        <f t="shared" si="49"/>
        <v>0</v>
      </c>
      <c r="M248" s="32">
        <f t="shared" si="49"/>
        <v>0</v>
      </c>
      <c r="N248" s="32">
        <f t="shared" si="49"/>
        <v>5455977.6200000001</v>
      </c>
      <c r="O248" s="32">
        <f t="shared" si="49"/>
        <v>1878476115.6199999</v>
      </c>
      <c r="P248" s="32">
        <f t="shared" si="49"/>
        <v>175010868.36000001</v>
      </c>
      <c r="Q248" s="32">
        <f t="shared" si="49"/>
        <v>176941872.06999999</v>
      </c>
      <c r="R248" s="32">
        <f t="shared" si="49"/>
        <v>351952740.43000001</v>
      </c>
      <c r="S248" s="32">
        <f t="shared" si="49"/>
        <v>133623608.36</v>
      </c>
      <c r="T248" s="32">
        <f t="shared" si="49"/>
        <v>159728601.06999999</v>
      </c>
      <c r="U248" s="32">
        <f t="shared" si="49"/>
        <v>293352209.43000001</v>
      </c>
      <c r="V248" s="32">
        <f t="shared" si="49"/>
        <v>58600531</v>
      </c>
      <c r="W248" s="32">
        <f t="shared" si="49"/>
        <v>1526523375.1900001</v>
      </c>
    </row>
    <row r="249" spans="2:23">
      <c r="B249" s="19" t="str">
        <f t="shared" ref="B249:G264" si="50">+B57</f>
        <v>1 - ADMINISTRACION CENTRAL</v>
      </c>
      <c r="C249" s="19" t="str">
        <f t="shared" si="50"/>
        <v>3-ASEO</v>
      </c>
      <c r="D249" s="19" t="str">
        <f t="shared" si="50"/>
        <v xml:space="preserve">11-Otros Servicios </v>
      </c>
      <c r="E249" s="19" t="str">
        <f t="shared" si="47"/>
        <v>1.1.02.05.001.09 - Servicios para la comunidad, sociales y personales</v>
      </c>
      <c r="F249" s="19" t="str">
        <f t="shared" si="47"/>
        <v>1.2.3.2.09-VENTA DE BIENES Y SERVICIOS</v>
      </c>
      <c r="G249" s="19" t="str">
        <f t="shared" si="47"/>
        <v>5-Servicios para la comunidad, sociales y personales</v>
      </c>
      <c r="H249" s="19">
        <f t="shared" ref="H249:W264" si="51">+H57+H125</f>
        <v>2000</v>
      </c>
      <c r="I249" s="19">
        <f t="shared" si="51"/>
        <v>2000</v>
      </c>
      <c r="J249" s="19">
        <f t="shared" si="51"/>
        <v>0</v>
      </c>
      <c r="K249" s="19">
        <f t="shared" si="51"/>
        <v>0</v>
      </c>
      <c r="L249" s="19">
        <f t="shared" si="51"/>
        <v>0</v>
      </c>
      <c r="M249" s="19">
        <f t="shared" si="51"/>
        <v>0</v>
      </c>
      <c r="N249" s="19">
        <f t="shared" si="51"/>
        <v>0</v>
      </c>
      <c r="O249" s="19">
        <f t="shared" si="51"/>
        <v>2000</v>
      </c>
      <c r="P249" s="19">
        <f t="shared" si="51"/>
        <v>0</v>
      </c>
      <c r="Q249" s="19">
        <f t="shared" si="51"/>
        <v>0</v>
      </c>
      <c r="R249" s="19">
        <f t="shared" si="51"/>
        <v>0</v>
      </c>
      <c r="S249" s="19">
        <f t="shared" si="51"/>
        <v>0</v>
      </c>
      <c r="T249" s="19">
        <f t="shared" si="51"/>
        <v>0</v>
      </c>
      <c r="U249" s="19">
        <f t="shared" si="51"/>
        <v>0</v>
      </c>
      <c r="V249" s="19">
        <f t="shared" si="51"/>
        <v>0</v>
      </c>
      <c r="W249" s="19">
        <f t="shared" si="51"/>
        <v>2000</v>
      </c>
    </row>
    <row r="250" spans="2:23">
      <c r="B250" s="19" t="str">
        <f t="shared" si="50"/>
        <v>1 - ADMINISTRACION CENTRAL</v>
      </c>
      <c r="C250" s="19" t="str">
        <f t="shared" si="50"/>
        <v>3-ASEO</v>
      </c>
      <c r="D250" s="19" t="str">
        <f t="shared" si="50"/>
        <v>12-TBL</v>
      </c>
      <c r="E250" s="19" t="str">
        <f t="shared" si="47"/>
        <v>1.1.02.05.001.09 - Servicios para la comunidad, sociales y personales</v>
      </c>
      <c r="F250" s="19" t="str">
        <f t="shared" si="47"/>
        <v>1.2.3.2.09-VENTA DE BIENES Y SERVICIOS</v>
      </c>
      <c r="G250" s="19" t="str">
        <f t="shared" si="47"/>
        <v>5-Servicios para la comunidad, sociales y personales</v>
      </c>
      <c r="H250" s="19">
        <f t="shared" si="51"/>
        <v>33471407</v>
      </c>
      <c r="I250" s="19">
        <f t="shared" si="51"/>
        <v>33471407</v>
      </c>
      <c r="J250" s="19">
        <f t="shared" si="51"/>
        <v>0</v>
      </c>
      <c r="K250" s="19">
        <f t="shared" si="51"/>
        <v>0</v>
      </c>
      <c r="L250" s="19">
        <f t="shared" si="51"/>
        <v>0</v>
      </c>
      <c r="M250" s="19">
        <f t="shared" si="51"/>
        <v>0</v>
      </c>
      <c r="N250" s="19">
        <f t="shared" si="51"/>
        <v>0</v>
      </c>
      <c r="O250" s="19">
        <f t="shared" si="51"/>
        <v>33471407</v>
      </c>
      <c r="P250" s="19">
        <f t="shared" si="51"/>
        <v>4237521</v>
      </c>
      <c r="Q250" s="19">
        <f t="shared" si="51"/>
        <v>4401218</v>
      </c>
      <c r="R250" s="19">
        <f t="shared" si="51"/>
        <v>8638739</v>
      </c>
      <c r="S250" s="19">
        <f t="shared" si="51"/>
        <v>3739126</v>
      </c>
      <c r="T250" s="19">
        <f t="shared" si="51"/>
        <v>3694946</v>
      </c>
      <c r="U250" s="19">
        <f t="shared" si="51"/>
        <v>7434072</v>
      </c>
      <c r="V250" s="19">
        <f t="shared" si="51"/>
        <v>1204667</v>
      </c>
      <c r="W250" s="19">
        <f t="shared" si="51"/>
        <v>24832668</v>
      </c>
    </row>
    <row r="251" spans="2:23">
      <c r="B251" s="19" t="str">
        <f t="shared" si="50"/>
        <v>1 - ADMINISTRACION CENTRAL</v>
      </c>
      <c r="C251" s="19" t="str">
        <f t="shared" si="50"/>
        <v>3-ASEO</v>
      </c>
      <c r="D251" s="19" t="str">
        <f t="shared" si="50"/>
        <v>13-TRT</v>
      </c>
      <c r="E251" s="19" t="str">
        <f t="shared" si="47"/>
        <v>1.1.02.05.001.09 - Servicios para la comunidad, sociales y personales</v>
      </c>
      <c r="F251" s="19" t="str">
        <f t="shared" si="47"/>
        <v>1.2.3.2.09-VENTA DE BIENES Y SERVICIOS</v>
      </c>
      <c r="G251" s="19" t="str">
        <f t="shared" si="47"/>
        <v>5-Servicios para la comunidad, sociales y personales</v>
      </c>
      <c r="H251" s="19">
        <f t="shared" si="51"/>
        <v>568579550</v>
      </c>
      <c r="I251" s="19">
        <f t="shared" si="51"/>
        <v>568579550</v>
      </c>
      <c r="J251" s="19">
        <f t="shared" si="51"/>
        <v>0</v>
      </c>
      <c r="K251" s="19">
        <f t="shared" si="51"/>
        <v>0</v>
      </c>
      <c r="L251" s="19">
        <f t="shared" si="51"/>
        <v>0</v>
      </c>
      <c r="M251" s="19">
        <f t="shared" si="51"/>
        <v>0</v>
      </c>
      <c r="N251" s="19">
        <f t="shared" si="51"/>
        <v>0</v>
      </c>
      <c r="O251" s="19">
        <f t="shared" si="51"/>
        <v>568579550</v>
      </c>
      <c r="P251" s="19">
        <f t="shared" si="51"/>
        <v>58614655</v>
      </c>
      <c r="Q251" s="19">
        <f t="shared" si="51"/>
        <v>61378170</v>
      </c>
      <c r="R251" s="19">
        <f t="shared" si="51"/>
        <v>119992825</v>
      </c>
      <c r="S251" s="19">
        <f t="shared" si="51"/>
        <v>56615715</v>
      </c>
      <c r="T251" s="19">
        <f t="shared" si="51"/>
        <v>54852669</v>
      </c>
      <c r="U251" s="19">
        <f t="shared" si="51"/>
        <v>111468384</v>
      </c>
      <c r="V251" s="19">
        <f t="shared" si="51"/>
        <v>8524441</v>
      </c>
      <c r="W251" s="19">
        <f t="shared" si="51"/>
        <v>448586725</v>
      </c>
    </row>
    <row r="252" spans="2:23">
      <c r="B252" s="19" t="str">
        <f t="shared" si="50"/>
        <v>1 - ADMINISTRACION CENTRAL</v>
      </c>
      <c r="C252" s="19" t="str">
        <f t="shared" si="50"/>
        <v>3-ASEO</v>
      </c>
      <c r="D252" s="19" t="str">
        <f t="shared" si="50"/>
        <v>14-TDT</v>
      </c>
      <c r="E252" s="19" t="str">
        <f t="shared" si="47"/>
        <v>1.1.02.05.001.09 - Servicios para la comunidad, sociales y personales</v>
      </c>
      <c r="F252" s="19" t="str">
        <f t="shared" si="47"/>
        <v>1.2.3.2.09-VENTA DE BIENES Y SERVICIOS</v>
      </c>
      <c r="G252" s="19" t="str">
        <f t="shared" si="47"/>
        <v>5-Servicios para la comunidad, sociales y personales</v>
      </c>
      <c r="H252" s="19">
        <f t="shared" si="51"/>
        <v>392300705</v>
      </c>
      <c r="I252" s="19">
        <f t="shared" si="51"/>
        <v>392300705</v>
      </c>
      <c r="J252" s="19">
        <f t="shared" si="51"/>
        <v>0</v>
      </c>
      <c r="K252" s="19">
        <f t="shared" si="51"/>
        <v>0</v>
      </c>
      <c r="L252" s="19">
        <f t="shared" si="51"/>
        <v>0</v>
      </c>
      <c r="M252" s="19">
        <f t="shared" si="51"/>
        <v>0</v>
      </c>
      <c r="N252" s="19">
        <f t="shared" si="51"/>
        <v>0</v>
      </c>
      <c r="O252" s="19">
        <f t="shared" si="51"/>
        <v>392300705</v>
      </c>
      <c r="P252" s="19">
        <f t="shared" si="51"/>
        <v>39078618</v>
      </c>
      <c r="Q252" s="19">
        <f t="shared" si="51"/>
        <v>40939225</v>
      </c>
      <c r="R252" s="19">
        <f t="shared" si="51"/>
        <v>80017843</v>
      </c>
      <c r="S252" s="19">
        <f t="shared" si="51"/>
        <v>37923993</v>
      </c>
      <c r="T252" s="19">
        <f t="shared" si="51"/>
        <v>36706659</v>
      </c>
      <c r="U252" s="19">
        <f t="shared" si="51"/>
        <v>74630652</v>
      </c>
      <c r="V252" s="19">
        <f t="shared" si="51"/>
        <v>5387191</v>
      </c>
      <c r="W252" s="19">
        <f t="shared" si="51"/>
        <v>312282862</v>
      </c>
    </row>
    <row r="253" spans="2:23">
      <c r="B253" s="19" t="str">
        <f t="shared" si="50"/>
        <v>1 - ADMINISTRACION CENTRAL</v>
      </c>
      <c r="C253" s="19" t="str">
        <f t="shared" si="50"/>
        <v>3-ASEO</v>
      </c>
      <c r="D253" s="19" t="str">
        <f t="shared" si="50"/>
        <v>15-VBA</v>
      </c>
      <c r="E253" s="19" t="str">
        <f t="shared" si="47"/>
        <v>1.1.02.05.001.09 - Servicios para la comunidad, sociales y personales</v>
      </c>
      <c r="F253" s="19" t="str">
        <f t="shared" si="47"/>
        <v>1.2.3.2.09-VENTA DE BIENES Y SERVICIOS</v>
      </c>
      <c r="G253" s="19" t="str">
        <f t="shared" si="47"/>
        <v>5-Servicios para la comunidad, sociales y personales</v>
      </c>
      <c r="H253" s="19">
        <f t="shared" si="51"/>
        <v>59997662</v>
      </c>
      <c r="I253" s="19">
        <f t="shared" si="51"/>
        <v>59997662</v>
      </c>
      <c r="J253" s="19">
        <f t="shared" si="51"/>
        <v>0</v>
      </c>
      <c r="K253" s="19">
        <f t="shared" si="51"/>
        <v>0</v>
      </c>
      <c r="L253" s="19">
        <f t="shared" si="51"/>
        <v>0</v>
      </c>
      <c r="M253" s="19">
        <f t="shared" si="51"/>
        <v>0</v>
      </c>
      <c r="N253" s="19">
        <f t="shared" si="51"/>
        <v>0</v>
      </c>
      <c r="O253" s="19">
        <f t="shared" si="51"/>
        <v>59997662</v>
      </c>
      <c r="P253" s="19">
        <f t="shared" si="51"/>
        <v>4409862</v>
      </c>
      <c r="Q253" s="19">
        <f t="shared" si="51"/>
        <v>4629811</v>
      </c>
      <c r="R253" s="19">
        <f t="shared" si="51"/>
        <v>9039673</v>
      </c>
      <c r="S253" s="19">
        <f t="shared" si="51"/>
        <v>4377499</v>
      </c>
      <c r="T253" s="19">
        <f t="shared" si="51"/>
        <v>4217082</v>
      </c>
      <c r="U253" s="19">
        <f t="shared" si="51"/>
        <v>8594581</v>
      </c>
      <c r="V253" s="19">
        <f t="shared" si="51"/>
        <v>445092</v>
      </c>
      <c r="W253" s="19">
        <f t="shared" si="51"/>
        <v>50957989</v>
      </c>
    </row>
    <row r="254" spans="2:23">
      <c r="B254" s="19" t="str">
        <f t="shared" si="50"/>
        <v>1 - ADMINISTRACION CENTRAL</v>
      </c>
      <c r="C254" s="19" t="str">
        <f t="shared" si="50"/>
        <v>3-ASEO</v>
      </c>
      <c r="D254" s="19" t="str">
        <f t="shared" si="50"/>
        <v>16-CLUS</v>
      </c>
      <c r="E254" s="19" t="str">
        <f t="shared" si="47"/>
        <v>1.1.02.05.001.09 - Servicios para la comunidad, sociales y personales</v>
      </c>
      <c r="F254" s="19" t="str">
        <f t="shared" si="47"/>
        <v>1.2.3.2.09-VENTA DE BIENES Y SERVICIOS</v>
      </c>
      <c r="G254" s="19" t="str">
        <f t="shared" si="47"/>
        <v>5-Servicios para la comunidad, sociales y personales</v>
      </c>
      <c r="H254" s="19">
        <f t="shared" si="51"/>
        <v>159055073</v>
      </c>
      <c r="I254" s="19">
        <f t="shared" si="51"/>
        <v>159055073</v>
      </c>
      <c r="J254" s="19">
        <f t="shared" si="51"/>
        <v>0</v>
      </c>
      <c r="K254" s="19">
        <f t="shared" si="51"/>
        <v>0</v>
      </c>
      <c r="L254" s="19">
        <f t="shared" si="51"/>
        <v>0</v>
      </c>
      <c r="M254" s="19">
        <f t="shared" si="51"/>
        <v>0</v>
      </c>
      <c r="N254" s="19">
        <f t="shared" si="51"/>
        <v>0</v>
      </c>
      <c r="O254" s="19">
        <f t="shared" si="51"/>
        <v>159055073</v>
      </c>
      <c r="P254" s="19">
        <f t="shared" si="51"/>
        <v>15035883</v>
      </c>
      <c r="Q254" s="19">
        <f t="shared" si="51"/>
        <v>15785825</v>
      </c>
      <c r="R254" s="19">
        <f t="shared" si="51"/>
        <v>30821708</v>
      </c>
      <c r="S254" s="19">
        <f t="shared" si="51"/>
        <v>14925539</v>
      </c>
      <c r="T254" s="19">
        <f t="shared" si="51"/>
        <v>14378581</v>
      </c>
      <c r="U254" s="19">
        <f t="shared" si="51"/>
        <v>29304120</v>
      </c>
      <c r="V254" s="19">
        <f t="shared" si="51"/>
        <v>1517588</v>
      </c>
      <c r="W254" s="19">
        <f t="shared" si="51"/>
        <v>128233365</v>
      </c>
    </row>
    <row r="255" spans="2:23">
      <c r="B255" s="19" t="str">
        <f t="shared" si="50"/>
        <v>1 - ADMINISTRACION CENTRAL</v>
      </c>
      <c r="C255" s="19" t="str">
        <f t="shared" si="50"/>
        <v>3-ASEO</v>
      </c>
      <c r="D255" s="19" t="str">
        <f t="shared" si="50"/>
        <v>17-CCS</v>
      </c>
      <c r="E255" s="19" t="str">
        <f t="shared" si="47"/>
        <v>1.1.02.05.001.09 - Servicios para la comunidad, sociales y personales</v>
      </c>
      <c r="F255" s="19" t="str">
        <f t="shared" si="47"/>
        <v>1.2.3.2.09-VENTA DE BIENES Y SERVICIOS</v>
      </c>
      <c r="G255" s="19" t="str">
        <f t="shared" si="47"/>
        <v>5-Servicios para la comunidad, sociales y personales</v>
      </c>
      <c r="H255" s="19">
        <f t="shared" si="51"/>
        <v>104367540</v>
      </c>
      <c r="I255" s="19">
        <f t="shared" si="51"/>
        <v>104367540</v>
      </c>
      <c r="J255" s="19">
        <f t="shared" si="51"/>
        <v>0</v>
      </c>
      <c r="K255" s="19">
        <f t="shared" si="51"/>
        <v>0</v>
      </c>
      <c r="L255" s="19">
        <f t="shared" si="51"/>
        <v>0</v>
      </c>
      <c r="M255" s="19">
        <f t="shared" si="51"/>
        <v>0</v>
      </c>
      <c r="N255" s="19">
        <f t="shared" si="51"/>
        <v>0</v>
      </c>
      <c r="O255" s="19">
        <f t="shared" si="51"/>
        <v>104367540</v>
      </c>
      <c r="P255" s="19">
        <f t="shared" si="51"/>
        <v>10862844</v>
      </c>
      <c r="Q255" s="19">
        <f t="shared" si="51"/>
        <v>11360393</v>
      </c>
      <c r="R255" s="19">
        <f t="shared" si="51"/>
        <v>22223237</v>
      </c>
      <c r="S255" s="19">
        <f t="shared" si="51"/>
        <v>10349207</v>
      </c>
      <c r="T255" s="19">
        <f t="shared" si="51"/>
        <v>10056159</v>
      </c>
      <c r="U255" s="19">
        <f t="shared" si="51"/>
        <v>20405366</v>
      </c>
      <c r="V255" s="19">
        <f t="shared" si="51"/>
        <v>1817871</v>
      </c>
      <c r="W255" s="19">
        <f t="shared" si="51"/>
        <v>82144303</v>
      </c>
    </row>
    <row r="256" spans="2:23">
      <c r="B256" s="19" t="str">
        <f t="shared" si="50"/>
        <v>1 - ADMINISTRACION CENTRAL</v>
      </c>
      <c r="C256" s="19" t="str">
        <f t="shared" si="50"/>
        <v>3-ASEO</v>
      </c>
      <c r="D256" s="19" t="str">
        <f t="shared" si="50"/>
        <v>18-Intereses por Mora</v>
      </c>
      <c r="E256" s="19" t="str">
        <f t="shared" si="47"/>
        <v>1.1.02.03.002 - Intereses de mora</v>
      </c>
      <c r="F256" s="19" t="str">
        <f t="shared" si="47"/>
        <v>1.2.3.2.07-OTRAS MULTAS, SANCIONES E INTERESES DE MORA</v>
      </c>
      <c r="G256" s="19" t="str">
        <f t="shared" si="47"/>
        <v>3-Intereses de mora</v>
      </c>
      <c r="H256" s="19">
        <f t="shared" si="51"/>
        <v>4300000</v>
      </c>
      <c r="I256" s="19">
        <f t="shared" si="51"/>
        <v>4300000</v>
      </c>
      <c r="J256" s="19">
        <f t="shared" si="51"/>
        <v>0</v>
      </c>
      <c r="K256" s="19">
        <f t="shared" si="51"/>
        <v>0</v>
      </c>
      <c r="L256" s="19">
        <f t="shared" si="51"/>
        <v>0</v>
      </c>
      <c r="M256" s="19">
        <f t="shared" si="51"/>
        <v>0</v>
      </c>
      <c r="N256" s="19">
        <f t="shared" si="51"/>
        <v>0</v>
      </c>
      <c r="O256" s="19">
        <f t="shared" si="51"/>
        <v>4300000</v>
      </c>
      <c r="P256" s="19">
        <f t="shared" si="51"/>
        <v>2456364</v>
      </c>
      <c r="Q256" s="19">
        <f t="shared" si="51"/>
        <v>2375139</v>
      </c>
      <c r="R256" s="19">
        <f t="shared" si="51"/>
        <v>4831503</v>
      </c>
      <c r="S256" s="19">
        <f t="shared" si="51"/>
        <v>141872</v>
      </c>
      <c r="T256" s="19">
        <f t="shared" si="51"/>
        <v>797498</v>
      </c>
      <c r="U256" s="19">
        <f t="shared" si="51"/>
        <v>939370</v>
      </c>
      <c r="V256" s="19">
        <f t="shared" si="51"/>
        <v>3892133</v>
      </c>
      <c r="W256" s="19">
        <f t="shared" si="51"/>
        <v>-531503</v>
      </c>
    </row>
    <row r="257" spans="2:23">
      <c r="B257" s="19" t="str">
        <f t="shared" si="50"/>
        <v>1 - ADMINISTRACION CENTRAL</v>
      </c>
      <c r="C257" s="19" t="str">
        <f t="shared" si="50"/>
        <v>3-ASEO</v>
      </c>
      <c r="D257" s="19" t="str">
        <f t="shared" si="50"/>
        <v>24-TBL</v>
      </c>
      <c r="E257" s="19" t="str">
        <f t="shared" si="47"/>
        <v>1.1.02.06.007.02.05.03 - Subsidios de aseo</v>
      </c>
      <c r="F257" s="19" t="str">
        <f t="shared" si="47"/>
        <v>1.2.3.3.05-SUBVENCIONES</v>
      </c>
      <c r="G257" s="19" t="str">
        <f t="shared" si="47"/>
        <v>11-Subsidios de aseo</v>
      </c>
      <c r="H257" s="19">
        <f t="shared" si="51"/>
        <v>24751554</v>
      </c>
      <c r="I257" s="19">
        <f t="shared" si="51"/>
        <v>24751554</v>
      </c>
      <c r="J257" s="19">
        <f t="shared" si="51"/>
        <v>0</v>
      </c>
      <c r="K257" s="19">
        <f t="shared" si="51"/>
        <v>0</v>
      </c>
      <c r="L257" s="19">
        <f t="shared" si="51"/>
        <v>0</v>
      </c>
      <c r="M257" s="19">
        <f t="shared" si="51"/>
        <v>0</v>
      </c>
      <c r="N257" s="19">
        <f t="shared" si="51"/>
        <v>0</v>
      </c>
      <c r="O257" s="19">
        <f t="shared" si="51"/>
        <v>24751554</v>
      </c>
      <c r="P257" s="19">
        <f t="shared" si="51"/>
        <v>1400526</v>
      </c>
      <c r="Q257" s="19">
        <f t="shared" si="51"/>
        <v>1433772</v>
      </c>
      <c r="R257" s="19">
        <f t="shared" si="51"/>
        <v>2834298</v>
      </c>
      <c r="S257" s="19">
        <f t="shared" si="51"/>
        <v>0</v>
      </c>
      <c r="T257" s="19">
        <f t="shared" si="51"/>
        <v>632209</v>
      </c>
      <c r="U257" s="19">
        <f t="shared" si="51"/>
        <v>632209</v>
      </c>
      <c r="V257" s="19">
        <f t="shared" si="51"/>
        <v>2202089</v>
      </c>
      <c r="W257" s="19">
        <f t="shared" si="51"/>
        <v>21917256</v>
      </c>
    </row>
    <row r="258" spans="2:23">
      <c r="B258" s="19" t="str">
        <f t="shared" si="50"/>
        <v>1 - ADMINISTRACION CENTRAL</v>
      </c>
      <c r="C258" s="19" t="str">
        <f t="shared" si="50"/>
        <v>3-ASEO</v>
      </c>
      <c r="D258" s="19" t="str">
        <f t="shared" si="50"/>
        <v>25-TRT</v>
      </c>
      <c r="E258" s="19" t="str">
        <f t="shared" si="47"/>
        <v>1.1.02.06.007.02.05.03 - Subsidios de aseo</v>
      </c>
      <c r="F258" s="19" t="str">
        <f t="shared" si="47"/>
        <v>1.2.3.3.05-SUBVENCIONES</v>
      </c>
      <c r="G258" s="19" t="str">
        <f t="shared" si="47"/>
        <v>11-Subsidios de aseo</v>
      </c>
      <c r="H258" s="19">
        <f t="shared" si="51"/>
        <v>224907453</v>
      </c>
      <c r="I258" s="19">
        <f t="shared" si="51"/>
        <v>224907453</v>
      </c>
      <c r="J258" s="19">
        <f t="shared" si="51"/>
        <v>0</v>
      </c>
      <c r="K258" s="19">
        <f t="shared" si="51"/>
        <v>0</v>
      </c>
      <c r="L258" s="19">
        <f t="shared" si="51"/>
        <v>0</v>
      </c>
      <c r="M258" s="19">
        <f t="shared" si="51"/>
        <v>0</v>
      </c>
      <c r="N258" s="19">
        <f t="shared" si="51"/>
        <v>0</v>
      </c>
      <c r="O258" s="19">
        <f t="shared" si="51"/>
        <v>224907453</v>
      </c>
      <c r="P258" s="19">
        <f t="shared" si="51"/>
        <v>15480236</v>
      </c>
      <c r="Q258" s="19">
        <f t="shared" si="51"/>
        <v>16024850</v>
      </c>
      <c r="R258" s="19">
        <f t="shared" si="51"/>
        <v>31505086</v>
      </c>
      <c r="S258" s="19">
        <f t="shared" si="51"/>
        <v>0</v>
      </c>
      <c r="T258" s="19">
        <f t="shared" si="51"/>
        <v>2122416</v>
      </c>
      <c r="U258" s="19">
        <f t="shared" si="51"/>
        <v>2122416</v>
      </c>
      <c r="V258" s="19">
        <f t="shared" si="51"/>
        <v>29382670</v>
      </c>
      <c r="W258" s="19">
        <f t="shared" si="51"/>
        <v>193402367</v>
      </c>
    </row>
    <row r="259" spans="2:23">
      <c r="B259" s="19" t="str">
        <f t="shared" si="50"/>
        <v>1 - ADMINISTRACION CENTRAL</v>
      </c>
      <c r="C259" s="19" t="str">
        <f t="shared" si="50"/>
        <v>3-ASEO</v>
      </c>
      <c r="D259" s="19" t="str">
        <f t="shared" si="50"/>
        <v>26-TDT</v>
      </c>
      <c r="E259" s="19" t="str">
        <f t="shared" si="47"/>
        <v>1.1.02.06.007.02.05.03 - Subsidios de aseo</v>
      </c>
      <c r="F259" s="19" t="str">
        <f t="shared" si="47"/>
        <v>1.2.3.3.05-SUBVENCIONES</v>
      </c>
      <c r="G259" s="19" t="str">
        <f t="shared" si="47"/>
        <v>11-Subsidios de aseo</v>
      </c>
      <c r="H259" s="19">
        <f t="shared" si="51"/>
        <v>149709696</v>
      </c>
      <c r="I259" s="19">
        <f t="shared" si="51"/>
        <v>149709696</v>
      </c>
      <c r="J259" s="19">
        <f t="shared" si="51"/>
        <v>0</v>
      </c>
      <c r="K259" s="19">
        <f t="shared" si="51"/>
        <v>0</v>
      </c>
      <c r="L259" s="19">
        <f t="shared" si="51"/>
        <v>0</v>
      </c>
      <c r="M259" s="19">
        <f t="shared" si="51"/>
        <v>0</v>
      </c>
      <c r="N259" s="19">
        <f t="shared" si="51"/>
        <v>0</v>
      </c>
      <c r="O259" s="19">
        <f t="shared" si="51"/>
        <v>149709696</v>
      </c>
      <c r="P259" s="19">
        <f t="shared" si="51"/>
        <v>10179135</v>
      </c>
      <c r="Q259" s="19">
        <f t="shared" si="51"/>
        <v>10545315</v>
      </c>
      <c r="R259" s="19">
        <f t="shared" si="51"/>
        <v>20724450</v>
      </c>
      <c r="S259" s="19">
        <f t="shared" si="51"/>
        <v>0</v>
      </c>
      <c r="T259" s="19">
        <f t="shared" si="51"/>
        <v>1174101</v>
      </c>
      <c r="U259" s="19">
        <f t="shared" si="51"/>
        <v>1174101</v>
      </c>
      <c r="V259" s="19">
        <f t="shared" si="51"/>
        <v>19550349</v>
      </c>
      <c r="W259" s="19">
        <f t="shared" si="51"/>
        <v>128985246</v>
      </c>
    </row>
    <row r="260" spans="2:23">
      <c r="B260" s="19" t="str">
        <f t="shared" si="50"/>
        <v>1 - ADMINISTRACION CENTRAL</v>
      </c>
      <c r="C260" s="19" t="str">
        <f t="shared" si="50"/>
        <v>3-ASEO</v>
      </c>
      <c r="D260" s="19" t="str">
        <f t="shared" si="50"/>
        <v>27-VBA</v>
      </c>
      <c r="E260" s="19" t="str">
        <f t="shared" si="50"/>
        <v>1.1.02.06.007.02.05.03 - Subsidios de aseo</v>
      </c>
      <c r="F260" s="19" t="str">
        <f t="shared" si="50"/>
        <v>1.2.3.3.05-SUBVENCIONES</v>
      </c>
      <c r="G260" s="19" t="str">
        <f t="shared" si="50"/>
        <v>11-Subsidios de aseo</v>
      </c>
      <c r="H260" s="19">
        <f t="shared" si="51"/>
        <v>24159792</v>
      </c>
      <c r="I260" s="19">
        <f t="shared" si="51"/>
        <v>24159792</v>
      </c>
      <c r="J260" s="19">
        <f t="shared" si="51"/>
        <v>0</v>
      </c>
      <c r="K260" s="19">
        <f t="shared" si="51"/>
        <v>0</v>
      </c>
      <c r="L260" s="19">
        <f t="shared" si="51"/>
        <v>0</v>
      </c>
      <c r="M260" s="19">
        <f t="shared" si="51"/>
        <v>0</v>
      </c>
      <c r="N260" s="19">
        <f t="shared" si="51"/>
        <v>0</v>
      </c>
      <c r="O260" s="19">
        <f t="shared" si="51"/>
        <v>24159792</v>
      </c>
      <c r="P260" s="19">
        <f t="shared" si="51"/>
        <v>1070803</v>
      </c>
      <c r="Q260" s="19">
        <f t="shared" si="51"/>
        <v>1113821</v>
      </c>
      <c r="R260" s="19">
        <f t="shared" si="51"/>
        <v>2184624</v>
      </c>
      <c r="S260" s="19">
        <f t="shared" si="51"/>
        <v>0</v>
      </c>
      <c r="T260" s="19">
        <f t="shared" si="51"/>
        <v>0</v>
      </c>
      <c r="U260" s="19">
        <f t="shared" si="51"/>
        <v>0</v>
      </c>
      <c r="V260" s="19">
        <f t="shared" si="51"/>
        <v>2184624</v>
      </c>
      <c r="W260" s="19">
        <f t="shared" si="51"/>
        <v>21975168</v>
      </c>
    </row>
    <row r="261" spans="2:23">
      <c r="B261" s="19" t="str">
        <f t="shared" si="50"/>
        <v>1 - ADMINISTRACION CENTRAL</v>
      </c>
      <c r="C261" s="19" t="str">
        <f t="shared" si="50"/>
        <v>3-ASEO</v>
      </c>
      <c r="D261" s="19" t="str">
        <f t="shared" si="50"/>
        <v>28-CLUS</v>
      </c>
      <c r="E261" s="19" t="str">
        <f t="shared" si="50"/>
        <v>1.1.02.06.007.02.05.03 - Subsidios de aseo</v>
      </c>
      <c r="F261" s="19" t="str">
        <f t="shared" si="50"/>
        <v>1.2.3.3.05-SUBVENCIONES</v>
      </c>
      <c r="G261" s="19" t="str">
        <f t="shared" si="50"/>
        <v>11-Subsidios de aseo</v>
      </c>
      <c r="H261" s="19">
        <f t="shared" si="51"/>
        <v>65786471</v>
      </c>
      <c r="I261" s="19">
        <f t="shared" si="51"/>
        <v>65786471</v>
      </c>
      <c r="J261" s="19">
        <f t="shared" si="51"/>
        <v>0</v>
      </c>
      <c r="K261" s="19">
        <f t="shared" si="51"/>
        <v>0</v>
      </c>
      <c r="L261" s="19">
        <f t="shared" si="51"/>
        <v>0</v>
      </c>
      <c r="M261" s="19">
        <f t="shared" si="51"/>
        <v>0</v>
      </c>
      <c r="N261" s="19">
        <f t="shared" si="51"/>
        <v>0</v>
      </c>
      <c r="O261" s="19">
        <f t="shared" si="51"/>
        <v>65786471</v>
      </c>
      <c r="P261" s="19">
        <f t="shared" si="51"/>
        <v>3651016</v>
      </c>
      <c r="Q261" s="19">
        <f t="shared" si="51"/>
        <v>3797688</v>
      </c>
      <c r="R261" s="19">
        <f t="shared" si="51"/>
        <v>7448704</v>
      </c>
      <c r="S261" s="19">
        <f t="shared" si="51"/>
        <v>0</v>
      </c>
      <c r="T261" s="19">
        <f t="shared" si="51"/>
        <v>0</v>
      </c>
      <c r="U261" s="19">
        <f t="shared" si="51"/>
        <v>0</v>
      </c>
      <c r="V261" s="19">
        <f t="shared" si="51"/>
        <v>7448704</v>
      </c>
      <c r="W261" s="19">
        <f t="shared" si="51"/>
        <v>58337767</v>
      </c>
    </row>
    <row r="262" spans="2:23">
      <c r="B262" s="19" t="str">
        <f t="shared" si="50"/>
        <v>1 - ADMINISTRACION CENTRAL</v>
      </c>
      <c r="C262" s="19" t="str">
        <f t="shared" si="50"/>
        <v>3-ASEO</v>
      </c>
      <c r="D262" s="19" t="str">
        <f t="shared" si="50"/>
        <v>29-CCS</v>
      </c>
      <c r="E262" s="19" t="str">
        <f t="shared" si="50"/>
        <v>1.1.02.06.007.02.05.03 - Subsidios de aseo</v>
      </c>
      <c r="F262" s="19" t="str">
        <f t="shared" si="50"/>
        <v>1.2.3.3.05-SUBVENCIONES</v>
      </c>
      <c r="G262" s="19" t="str">
        <f t="shared" si="50"/>
        <v>11-Subsidios de aseo</v>
      </c>
      <c r="H262" s="19">
        <f t="shared" si="51"/>
        <v>42617235</v>
      </c>
      <c r="I262" s="19">
        <f t="shared" si="51"/>
        <v>42617235</v>
      </c>
      <c r="J262" s="19">
        <f t="shared" si="51"/>
        <v>0</v>
      </c>
      <c r="K262" s="19">
        <f t="shared" si="51"/>
        <v>0</v>
      </c>
      <c r="L262" s="19">
        <f t="shared" si="51"/>
        <v>0</v>
      </c>
      <c r="M262" s="19">
        <f t="shared" si="51"/>
        <v>0</v>
      </c>
      <c r="N262" s="19">
        <f t="shared" si="51"/>
        <v>0</v>
      </c>
      <c r="O262" s="19">
        <f t="shared" si="51"/>
        <v>42617235</v>
      </c>
      <c r="P262" s="19">
        <f t="shared" si="51"/>
        <v>2982748</v>
      </c>
      <c r="Q262" s="19">
        <f t="shared" si="51"/>
        <v>3081200</v>
      </c>
      <c r="R262" s="19">
        <f t="shared" si="51"/>
        <v>6063948</v>
      </c>
      <c r="S262" s="19">
        <f t="shared" si="51"/>
        <v>0</v>
      </c>
      <c r="T262" s="19">
        <f t="shared" si="51"/>
        <v>587052</v>
      </c>
      <c r="U262" s="19">
        <f t="shared" si="51"/>
        <v>587052</v>
      </c>
      <c r="V262" s="19">
        <f t="shared" si="51"/>
        <v>5476896</v>
      </c>
      <c r="W262" s="19">
        <f t="shared" si="51"/>
        <v>36553287</v>
      </c>
    </row>
    <row r="263" spans="2:23">
      <c r="B263" s="19" t="str">
        <f t="shared" si="50"/>
        <v>1 - ADMINISTRACION CENTRAL</v>
      </c>
      <c r="C263" s="19" t="str">
        <f t="shared" si="50"/>
        <v>3-ASEO</v>
      </c>
      <c r="D263" s="19" t="str">
        <f t="shared" si="50"/>
        <v>30-Venta Material Aprovechado</v>
      </c>
      <c r="E263" s="19" t="str">
        <f t="shared" si="50"/>
        <v>1.1.02.05.002.09 - Servicios para la comunidad, sociales y personales</v>
      </c>
      <c r="F263" s="19" t="str">
        <f t="shared" si="50"/>
        <v>1.2.3.2.09-VENTA DE BIENES Y SERVICIOS</v>
      </c>
      <c r="G263" s="19" t="str">
        <f t="shared" si="50"/>
        <v>7-Servicios para la comunidad, sociales y personales</v>
      </c>
      <c r="H263" s="19">
        <f t="shared" si="51"/>
        <v>2000</v>
      </c>
      <c r="I263" s="19">
        <f t="shared" si="51"/>
        <v>2000</v>
      </c>
      <c r="J263" s="19">
        <f t="shared" si="51"/>
        <v>0</v>
      </c>
      <c r="K263" s="19">
        <f t="shared" si="51"/>
        <v>0</v>
      </c>
      <c r="L263" s="19">
        <f t="shared" si="51"/>
        <v>0</v>
      </c>
      <c r="M263" s="19">
        <f t="shared" si="51"/>
        <v>0</v>
      </c>
      <c r="N263" s="19">
        <f t="shared" si="51"/>
        <v>0</v>
      </c>
      <c r="O263" s="19">
        <f t="shared" si="51"/>
        <v>2000</v>
      </c>
      <c r="P263" s="19">
        <f t="shared" si="51"/>
        <v>0</v>
      </c>
      <c r="Q263" s="19">
        <f t="shared" si="51"/>
        <v>0</v>
      </c>
      <c r="R263" s="19">
        <f t="shared" si="51"/>
        <v>0</v>
      </c>
      <c r="S263" s="19">
        <f t="shared" si="51"/>
        <v>0</v>
      </c>
      <c r="T263" s="19">
        <f t="shared" si="51"/>
        <v>0</v>
      </c>
      <c r="U263" s="19">
        <f t="shared" si="51"/>
        <v>0</v>
      </c>
      <c r="V263" s="19">
        <f t="shared" si="51"/>
        <v>0</v>
      </c>
      <c r="W263" s="19">
        <f t="shared" si="51"/>
        <v>2000</v>
      </c>
    </row>
    <row r="264" spans="2:23">
      <c r="B264" s="19" t="str">
        <f t="shared" si="50"/>
        <v>1 - ADMINISTRACION CENTRAL</v>
      </c>
      <c r="C264" s="19" t="str">
        <f t="shared" si="50"/>
        <v>3-ASEO</v>
      </c>
      <c r="D264" s="19" t="str">
        <f t="shared" si="50"/>
        <v>31-Intereses y Rendimientos Financieros</v>
      </c>
      <c r="E264" s="19" t="str">
        <f t="shared" si="50"/>
        <v>1.2.05.02 - Depositos</v>
      </c>
      <c r="F264" s="19" t="str">
        <f t="shared" si="50"/>
        <v>1.3.2.3.05-OTROS RENDIMIENTOS FINANCIEROS</v>
      </c>
      <c r="G264" s="19" t="str">
        <f t="shared" si="50"/>
        <v>13-Depósitos</v>
      </c>
      <c r="H264" s="19">
        <f t="shared" si="51"/>
        <v>3000000</v>
      </c>
      <c r="I264" s="19">
        <f t="shared" si="51"/>
        <v>3000000</v>
      </c>
      <c r="J264" s="19">
        <f t="shared" si="51"/>
        <v>0</v>
      </c>
      <c r="K264" s="19">
        <f t="shared" si="51"/>
        <v>0</v>
      </c>
      <c r="L264" s="19">
        <f t="shared" si="51"/>
        <v>0</v>
      </c>
      <c r="M264" s="19">
        <f t="shared" si="51"/>
        <v>0</v>
      </c>
      <c r="N264" s="19">
        <f t="shared" si="51"/>
        <v>0</v>
      </c>
      <c r="O264" s="19">
        <f t="shared" si="51"/>
        <v>3000000</v>
      </c>
      <c r="P264" s="19">
        <f t="shared" si="51"/>
        <v>94679.74</v>
      </c>
      <c r="Q264" s="19">
        <f t="shared" si="51"/>
        <v>75445.070000000007</v>
      </c>
      <c r="R264" s="19">
        <f t="shared" si="51"/>
        <v>170124.81</v>
      </c>
      <c r="S264" s="19">
        <f t="shared" si="51"/>
        <v>94679.74</v>
      </c>
      <c r="T264" s="19">
        <f t="shared" si="51"/>
        <v>75445.070000000007</v>
      </c>
      <c r="U264" s="19">
        <f t="shared" si="51"/>
        <v>170124.81</v>
      </c>
      <c r="V264" s="19">
        <f t="shared" si="51"/>
        <v>0</v>
      </c>
      <c r="W264" s="19">
        <f t="shared" ref="W264" si="52">+W72+W140</f>
        <v>2829875.19</v>
      </c>
    </row>
    <row r="265" spans="2:23">
      <c r="B265" s="19" t="str">
        <f t="shared" ref="B265:G271" si="53">+B73</f>
        <v>1 - ADMINISTRACION CENTRAL</v>
      </c>
      <c r="C265" s="19" t="str">
        <f t="shared" si="53"/>
        <v>3-ASEO</v>
      </c>
      <c r="D265" s="19" t="str">
        <f t="shared" si="53"/>
        <v>32-Recargos y Multas</v>
      </c>
      <c r="E265" s="19" t="str">
        <f t="shared" si="53"/>
        <v>1.1.02.03.001.04 - Sanciones contractuales</v>
      </c>
      <c r="F265" s="19" t="str">
        <f t="shared" si="53"/>
        <v>1.2.3.2.07-OTRAS MULTAS, SANCIONES E INTERESES DE MORA</v>
      </c>
      <c r="G265" s="19" t="str">
        <f t="shared" si="53"/>
        <v>2-Sanciones contractuales</v>
      </c>
      <c r="H265" s="19">
        <f t="shared" ref="H265:W271" si="54">+H73+H141</f>
        <v>2000</v>
      </c>
      <c r="I265" s="19">
        <f t="shared" si="54"/>
        <v>2000</v>
      </c>
      <c r="J265" s="19">
        <f t="shared" si="54"/>
        <v>0</v>
      </c>
      <c r="K265" s="19">
        <f t="shared" si="54"/>
        <v>0</v>
      </c>
      <c r="L265" s="19">
        <f t="shared" si="54"/>
        <v>0</v>
      </c>
      <c r="M265" s="19">
        <f t="shared" si="54"/>
        <v>0</v>
      </c>
      <c r="N265" s="19">
        <f t="shared" si="54"/>
        <v>0</v>
      </c>
      <c r="O265" s="19">
        <f t="shared" si="54"/>
        <v>2000</v>
      </c>
      <c r="P265" s="19">
        <f t="shared" si="54"/>
        <v>0</v>
      </c>
      <c r="Q265" s="19">
        <f t="shared" si="54"/>
        <v>0</v>
      </c>
      <c r="R265" s="19">
        <f t="shared" si="54"/>
        <v>0</v>
      </c>
      <c r="S265" s="19">
        <f t="shared" si="54"/>
        <v>0</v>
      </c>
      <c r="T265" s="19">
        <f t="shared" si="54"/>
        <v>0</v>
      </c>
      <c r="U265" s="19">
        <f t="shared" si="54"/>
        <v>0</v>
      </c>
      <c r="V265" s="19">
        <f t="shared" si="54"/>
        <v>0</v>
      </c>
      <c r="W265" s="19">
        <f t="shared" si="54"/>
        <v>2000</v>
      </c>
    </row>
    <row r="266" spans="2:23">
      <c r="B266" s="19" t="str">
        <f t="shared" si="53"/>
        <v>1 - ADMINISTRACION CENTRAL</v>
      </c>
      <c r="C266" s="19" t="str">
        <f t="shared" si="53"/>
        <v>3-ASEO</v>
      </c>
      <c r="D266" s="19" t="str">
        <f t="shared" si="53"/>
        <v>33-Otros Ingresos y  Aprovechamientos</v>
      </c>
      <c r="E266" s="19" t="str">
        <f t="shared" si="53"/>
        <v>1.1.02.05.002.09 - Servicios para la comunidad, sociales y personales</v>
      </c>
      <c r="F266" s="19" t="str">
        <f t="shared" si="53"/>
        <v>1.2.3.2.09-VENTA DE BIENES Y SERVICIOS</v>
      </c>
      <c r="G266" s="19" t="str">
        <f t="shared" si="53"/>
        <v>7-Servicios para la comunidad, sociales y personales</v>
      </c>
      <c r="H266" s="19">
        <f t="shared" si="54"/>
        <v>2000</v>
      </c>
      <c r="I266" s="19">
        <f t="shared" si="54"/>
        <v>2000</v>
      </c>
      <c r="J266" s="19">
        <f t="shared" si="54"/>
        <v>0</v>
      </c>
      <c r="K266" s="19">
        <f t="shared" si="54"/>
        <v>0</v>
      </c>
      <c r="L266" s="19">
        <f t="shared" si="54"/>
        <v>0</v>
      </c>
      <c r="M266" s="19">
        <f t="shared" si="54"/>
        <v>0</v>
      </c>
      <c r="N266" s="19">
        <f t="shared" si="54"/>
        <v>0</v>
      </c>
      <c r="O266" s="19">
        <f t="shared" si="54"/>
        <v>2000</v>
      </c>
      <c r="P266" s="19">
        <f t="shared" si="54"/>
        <v>0</v>
      </c>
      <c r="Q266" s="19">
        <f t="shared" si="54"/>
        <v>0</v>
      </c>
      <c r="R266" s="19">
        <f t="shared" si="54"/>
        <v>0</v>
      </c>
      <c r="S266" s="19">
        <f t="shared" si="54"/>
        <v>0</v>
      </c>
      <c r="T266" s="19">
        <f t="shared" si="54"/>
        <v>0</v>
      </c>
      <c r="U266" s="19">
        <f t="shared" si="54"/>
        <v>0</v>
      </c>
      <c r="V266" s="19">
        <f t="shared" si="54"/>
        <v>0</v>
      </c>
      <c r="W266" s="19">
        <f t="shared" si="54"/>
        <v>2000</v>
      </c>
    </row>
    <row r="267" spans="2:23">
      <c r="B267" s="19" t="str">
        <f t="shared" si="53"/>
        <v>1 - ADMINISTRACION CENTRAL</v>
      </c>
      <c r="C267" s="19" t="str">
        <f t="shared" si="53"/>
        <v>3-ASEO</v>
      </c>
      <c r="D267" s="19" t="str">
        <f t="shared" si="53"/>
        <v>34-Superávit Vigencias Anteriores - Saldos Iniciales</v>
      </c>
      <c r="E267" s="19" t="str">
        <f t="shared" si="53"/>
        <v>1.2.10.02 - Superavit fiscal</v>
      </c>
      <c r="F267" s="19" t="str">
        <f t="shared" si="53"/>
        <v>1.3.3.2.09-R.B. VENTA DE BIENES Y SERVICIOS</v>
      </c>
      <c r="G267" s="19" t="str">
        <f t="shared" si="53"/>
        <v>16-Superávit fiscal</v>
      </c>
      <c r="H267" s="19">
        <f t="shared" si="54"/>
        <v>2000</v>
      </c>
      <c r="I267" s="19">
        <f t="shared" si="54"/>
        <v>2000</v>
      </c>
      <c r="J267" s="19">
        <f t="shared" si="54"/>
        <v>5455977.6200000001</v>
      </c>
      <c r="K267" s="19">
        <f t="shared" si="54"/>
        <v>0</v>
      </c>
      <c r="L267" s="19">
        <f t="shared" si="54"/>
        <v>0</v>
      </c>
      <c r="M267" s="19">
        <f t="shared" si="54"/>
        <v>0</v>
      </c>
      <c r="N267" s="19">
        <f t="shared" si="54"/>
        <v>5455977.6200000001</v>
      </c>
      <c r="O267" s="19">
        <f t="shared" si="54"/>
        <v>5457977.6200000001</v>
      </c>
      <c r="P267" s="19">
        <f t="shared" si="54"/>
        <v>5455977.6200000001</v>
      </c>
      <c r="Q267" s="19">
        <f t="shared" si="54"/>
        <v>0</v>
      </c>
      <c r="R267" s="19">
        <f t="shared" si="54"/>
        <v>5455977.6200000001</v>
      </c>
      <c r="S267" s="19">
        <f t="shared" si="54"/>
        <v>5455977.6200000001</v>
      </c>
      <c r="T267" s="19">
        <f t="shared" si="54"/>
        <v>0</v>
      </c>
      <c r="U267" s="19">
        <f t="shared" si="54"/>
        <v>5455977.6200000001</v>
      </c>
      <c r="V267" s="19">
        <f t="shared" si="54"/>
        <v>0</v>
      </c>
      <c r="W267" s="19">
        <f t="shared" si="54"/>
        <v>2000</v>
      </c>
    </row>
    <row r="268" spans="2:23">
      <c r="B268" s="19" t="str">
        <f t="shared" si="53"/>
        <v>1 - ADMINISTRACION CENTRAL</v>
      </c>
      <c r="C268" s="19" t="str">
        <f t="shared" si="53"/>
        <v>3-ASEO</v>
      </c>
      <c r="D268" s="19" t="str">
        <f t="shared" si="53"/>
        <v>35-Recuperación cartera Propia</v>
      </c>
      <c r="E268" s="19" t="str">
        <f t="shared" si="53"/>
        <v>1.2.09.03 - De personas naturales</v>
      </c>
      <c r="F268" s="19" t="str">
        <f t="shared" si="53"/>
        <v>1.3.1.1.09-RECUPERACION DE CARTERA PRESTAMOS</v>
      </c>
      <c r="G268" s="19" t="str">
        <f t="shared" si="53"/>
        <v>15-De personas naturales</v>
      </c>
      <c r="H268" s="19">
        <f t="shared" si="54"/>
        <v>16000000</v>
      </c>
      <c r="I268" s="19">
        <f t="shared" si="54"/>
        <v>16000000</v>
      </c>
      <c r="J268" s="19">
        <f t="shared" si="54"/>
        <v>0</v>
      </c>
      <c r="K268" s="19">
        <f t="shared" si="54"/>
        <v>0</v>
      </c>
      <c r="L268" s="19">
        <f t="shared" si="54"/>
        <v>0</v>
      </c>
      <c r="M268" s="19">
        <f t="shared" si="54"/>
        <v>0</v>
      </c>
      <c r="N268" s="19">
        <f t="shared" si="54"/>
        <v>0</v>
      </c>
      <c r="O268" s="19">
        <f t="shared" si="54"/>
        <v>16000000</v>
      </c>
      <c r="P268" s="19">
        <f t="shared" si="54"/>
        <v>0</v>
      </c>
      <c r="Q268" s="19">
        <f t="shared" si="54"/>
        <v>0</v>
      </c>
      <c r="R268" s="19">
        <f t="shared" si="54"/>
        <v>0</v>
      </c>
      <c r="S268" s="19">
        <f t="shared" si="54"/>
        <v>0</v>
      </c>
      <c r="T268" s="19">
        <f t="shared" si="54"/>
        <v>30433784</v>
      </c>
      <c r="U268" s="19">
        <f t="shared" si="54"/>
        <v>30433784</v>
      </c>
      <c r="V268" s="19">
        <f t="shared" si="54"/>
        <v>-30433784</v>
      </c>
      <c r="W268" s="19">
        <f t="shared" si="54"/>
        <v>16000000</v>
      </c>
    </row>
    <row r="269" spans="2:23">
      <c r="B269" s="19" t="str">
        <f t="shared" si="53"/>
        <v>1 - ADMINISTRACION CENTRAL</v>
      </c>
      <c r="C269" s="19" t="str">
        <f t="shared" si="53"/>
        <v>3-ASEO</v>
      </c>
      <c r="D269" s="19" t="str">
        <f t="shared" si="53"/>
        <v>37-Aportes y Contribuciones</v>
      </c>
      <c r="E269" s="19" t="str">
        <f t="shared" si="53"/>
        <v>1.2.15.01.004 - De municipios</v>
      </c>
      <c r="F269" s="19" t="str">
        <f t="shared" si="53"/>
        <v>1.3.1.1.13-CAPITALIZACIONES</v>
      </c>
      <c r="G269" s="19" t="str">
        <f t="shared" si="53"/>
        <v>17-De municipios</v>
      </c>
      <c r="H269" s="19">
        <f t="shared" si="54"/>
        <v>2000</v>
      </c>
      <c r="I269" s="19">
        <f t="shared" si="54"/>
        <v>2000</v>
      </c>
      <c r="J269" s="19">
        <f t="shared" si="54"/>
        <v>0</v>
      </c>
      <c r="K269" s="19">
        <f t="shared" si="54"/>
        <v>0</v>
      </c>
      <c r="L269" s="19">
        <f t="shared" si="54"/>
        <v>0</v>
      </c>
      <c r="M269" s="19">
        <f t="shared" si="54"/>
        <v>0</v>
      </c>
      <c r="N269" s="19">
        <f t="shared" si="54"/>
        <v>0</v>
      </c>
      <c r="O269" s="19">
        <f t="shared" si="54"/>
        <v>2000</v>
      </c>
      <c r="P269" s="19">
        <f t="shared" si="54"/>
        <v>0</v>
      </c>
      <c r="Q269" s="19">
        <f t="shared" si="54"/>
        <v>0</v>
      </c>
      <c r="R269" s="19">
        <f t="shared" si="54"/>
        <v>0</v>
      </c>
      <c r="S269" s="19">
        <f t="shared" si="54"/>
        <v>0</v>
      </c>
      <c r="T269" s="19">
        <f t="shared" si="54"/>
        <v>0</v>
      </c>
      <c r="U269" s="19">
        <f t="shared" si="54"/>
        <v>0</v>
      </c>
      <c r="V269" s="19">
        <f t="shared" si="54"/>
        <v>0</v>
      </c>
      <c r="W269" s="19">
        <f t="shared" si="54"/>
        <v>2000</v>
      </c>
    </row>
    <row r="270" spans="2:23">
      <c r="B270" s="19" t="str">
        <f t="shared" si="53"/>
        <v>1 - ADMINISTRACION CENTRAL</v>
      </c>
      <c r="C270" s="19" t="str">
        <f t="shared" si="53"/>
        <v>3-ASEO</v>
      </c>
      <c r="D270" s="19" t="str">
        <f t="shared" si="53"/>
        <v>39-Arriendo comodato</v>
      </c>
      <c r="E270" s="19" t="str">
        <f t="shared" si="53"/>
        <v>1.1.02.05.002.07 - Servicios financieros y servicios conexos; servicios inmobiliarios; y servicios de arrendamiento y leasing</v>
      </c>
      <c r="F270" s="19" t="str">
        <f t="shared" si="53"/>
        <v>1.2.3.2.09-VENTA DE BIENES Y SERVICIOS</v>
      </c>
      <c r="G270" s="19" t="str">
        <f t="shared" si="53"/>
        <v>6-Servicios financieros y servicios conexos servici</v>
      </c>
      <c r="H270" s="19">
        <f t="shared" si="54"/>
        <v>2000</v>
      </c>
      <c r="I270" s="19">
        <f t="shared" si="54"/>
        <v>2000</v>
      </c>
      <c r="J270" s="19">
        <f t="shared" si="54"/>
        <v>0</v>
      </c>
      <c r="K270" s="19">
        <f t="shared" si="54"/>
        <v>0</v>
      </c>
      <c r="L270" s="19">
        <f t="shared" si="54"/>
        <v>0</v>
      </c>
      <c r="M270" s="19">
        <f t="shared" si="54"/>
        <v>0</v>
      </c>
      <c r="N270" s="19">
        <f t="shared" si="54"/>
        <v>0</v>
      </c>
      <c r="O270" s="19">
        <f t="shared" si="54"/>
        <v>2000</v>
      </c>
      <c r="P270" s="19">
        <f t="shared" si="54"/>
        <v>0</v>
      </c>
      <c r="Q270" s="19">
        <f t="shared" si="54"/>
        <v>0</v>
      </c>
      <c r="R270" s="19">
        <f t="shared" si="54"/>
        <v>0</v>
      </c>
      <c r="S270" s="19">
        <f t="shared" si="54"/>
        <v>0</v>
      </c>
      <c r="T270" s="19">
        <f t="shared" si="54"/>
        <v>0</v>
      </c>
      <c r="U270" s="19">
        <f t="shared" si="54"/>
        <v>0</v>
      </c>
      <c r="V270" s="19">
        <f t="shared" si="54"/>
        <v>0</v>
      </c>
      <c r="W270" s="19">
        <f t="shared" si="54"/>
        <v>2000</v>
      </c>
    </row>
    <row r="271" spans="2:23">
      <c r="B271" s="19" t="str">
        <f t="shared" si="53"/>
        <v>1 - ADMINISTRACION CENTRAL</v>
      </c>
      <c r="C271" s="19" t="str">
        <f t="shared" si="53"/>
        <v>3-ASEO</v>
      </c>
      <c r="D271" s="19" t="str">
        <f t="shared" si="53"/>
        <v>40-Fondo de Inversiones</v>
      </c>
      <c r="E271" s="19" t="str">
        <f t="shared" si="53"/>
        <v>1.2.01.01.003 - Otros Ingresos y  Aprovechamientos</v>
      </c>
      <c r="F271" s="19" t="str">
        <f t="shared" si="53"/>
        <v>1.3.1.1.01-DISPOSICION DE ACTIVOS</v>
      </c>
      <c r="G271" s="19" t="str">
        <f t="shared" si="53"/>
        <v>12-Reembolso de participaciones en fondos de inversió</v>
      </c>
      <c r="H271" s="19">
        <f t="shared" si="54"/>
        <v>2000</v>
      </c>
      <c r="I271" s="19">
        <f t="shared" si="54"/>
        <v>2000</v>
      </c>
      <c r="J271" s="19">
        <f t="shared" si="54"/>
        <v>0</v>
      </c>
      <c r="K271" s="19">
        <f t="shared" si="54"/>
        <v>0</v>
      </c>
      <c r="L271" s="19">
        <f t="shared" si="54"/>
        <v>0</v>
      </c>
      <c r="M271" s="19">
        <f t="shared" si="54"/>
        <v>0</v>
      </c>
      <c r="N271" s="19">
        <f t="shared" si="54"/>
        <v>0</v>
      </c>
      <c r="O271" s="19">
        <f t="shared" si="54"/>
        <v>2000</v>
      </c>
      <c r="P271" s="19">
        <f t="shared" si="54"/>
        <v>0</v>
      </c>
      <c r="Q271" s="19">
        <f t="shared" si="54"/>
        <v>0</v>
      </c>
      <c r="R271" s="19">
        <f t="shared" si="54"/>
        <v>0</v>
      </c>
      <c r="S271" s="19">
        <f t="shared" si="54"/>
        <v>0</v>
      </c>
      <c r="T271" s="19">
        <f t="shared" si="54"/>
        <v>0</v>
      </c>
      <c r="U271" s="19">
        <f t="shared" si="54"/>
        <v>0</v>
      </c>
      <c r="V271" s="19">
        <f t="shared" si="54"/>
        <v>0</v>
      </c>
      <c r="W271" s="19">
        <f t="shared" si="54"/>
        <v>2000</v>
      </c>
    </row>
    <row r="274" spans="4:23">
      <c r="D274" s="64" t="s">
        <v>126</v>
      </c>
      <c r="E274" s="65"/>
      <c r="F274" s="5"/>
      <c r="G274" s="5"/>
      <c r="H274" s="66">
        <f>+H205</f>
        <v>1633565010</v>
      </c>
      <c r="I274" s="66">
        <f t="shared" ref="I274:W274" si="55">+I205</f>
        <v>1633565010</v>
      </c>
      <c r="J274" s="66">
        <f t="shared" si="55"/>
        <v>50673.63</v>
      </c>
      <c r="K274" s="66">
        <f t="shared" si="55"/>
        <v>0</v>
      </c>
      <c r="L274" s="66">
        <f t="shared" si="55"/>
        <v>0</v>
      </c>
      <c r="M274" s="66">
        <f t="shared" si="55"/>
        <v>0</v>
      </c>
      <c r="N274" s="66">
        <f t="shared" si="55"/>
        <v>50673.63</v>
      </c>
      <c r="O274" s="66">
        <f t="shared" si="55"/>
        <v>1633615683.6300001</v>
      </c>
      <c r="P274" s="66">
        <f t="shared" si="55"/>
        <v>114148038.67</v>
      </c>
      <c r="Q274" s="66">
        <f t="shared" si="55"/>
        <v>112749933.66</v>
      </c>
      <c r="R274" s="66">
        <f t="shared" si="55"/>
        <v>226897972.32999998</v>
      </c>
      <c r="S274" s="66">
        <f t="shared" si="55"/>
        <v>63661696.670000002</v>
      </c>
      <c r="T274" s="66">
        <f t="shared" si="55"/>
        <v>89775049.659999996</v>
      </c>
      <c r="U274" s="66">
        <f t="shared" si="55"/>
        <v>153436746.32999998</v>
      </c>
      <c r="V274" s="66">
        <f t="shared" si="55"/>
        <v>73461226</v>
      </c>
      <c r="W274" s="66">
        <f t="shared" si="55"/>
        <v>1406717711.3</v>
      </c>
    </row>
    <row r="275" spans="4:23">
      <c r="D275" s="67" t="s">
        <v>127</v>
      </c>
      <c r="E275" s="65"/>
      <c r="F275" s="5"/>
      <c r="G275" s="5"/>
      <c r="H275" s="66">
        <f>+H227</f>
        <v>907606509</v>
      </c>
      <c r="I275" s="66">
        <f t="shared" ref="I275:W275" si="56">+I227</f>
        <v>907606509</v>
      </c>
      <c r="J275" s="66">
        <f t="shared" si="56"/>
        <v>317331030.81999999</v>
      </c>
      <c r="K275" s="66">
        <f t="shared" si="56"/>
        <v>0</v>
      </c>
      <c r="L275" s="66">
        <f t="shared" si="56"/>
        <v>0</v>
      </c>
      <c r="M275" s="66">
        <f t="shared" si="56"/>
        <v>0</v>
      </c>
      <c r="N275" s="66">
        <f t="shared" si="56"/>
        <v>317331030.81999999</v>
      </c>
      <c r="O275" s="66">
        <f t="shared" si="56"/>
        <v>1224937539.8199999</v>
      </c>
      <c r="P275" s="66">
        <f t="shared" si="56"/>
        <v>382904521.31</v>
      </c>
      <c r="Q275" s="66">
        <f t="shared" si="56"/>
        <v>67101438.270000003</v>
      </c>
      <c r="R275" s="66">
        <f t="shared" si="56"/>
        <v>450005959.57999998</v>
      </c>
      <c r="S275" s="66">
        <f t="shared" si="56"/>
        <v>372546260.31</v>
      </c>
      <c r="T275" s="66">
        <f t="shared" si="56"/>
        <v>55535630.270000003</v>
      </c>
      <c r="U275" s="66">
        <f t="shared" si="56"/>
        <v>428081890.57999998</v>
      </c>
      <c r="V275" s="66">
        <f t="shared" si="56"/>
        <v>21924069</v>
      </c>
      <c r="W275" s="66">
        <f t="shared" si="56"/>
        <v>774931580.24000001</v>
      </c>
    </row>
    <row r="276" spans="4:23">
      <c r="D276" s="67" t="s">
        <v>128</v>
      </c>
      <c r="E276" s="65"/>
      <c r="F276" s="50"/>
      <c r="G276" s="50"/>
      <c r="H276" s="66">
        <f>+H248</f>
        <v>1873020138</v>
      </c>
      <c r="I276" s="66">
        <f t="shared" ref="I276:W276" si="57">+I248</f>
        <v>1873020138</v>
      </c>
      <c r="J276" s="66">
        <f t="shared" si="57"/>
        <v>5455977.6200000001</v>
      </c>
      <c r="K276" s="66">
        <f t="shared" si="57"/>
        <v>0</v>
      </c>
      <c r="L276" s="66">
        <f t="shared" si="57"/>
        <v>0</v>
      </c>
      <c r="M276" s="66">
        <f t="shared" si="57"/>
        <v>0</v>
      </c>
      <c r="N276" s="66">
        <f t="shared" si="57"/>
        <v>5455977.6200000001</v>
      </c>
      <c r="O276" s="66">
        <f t="shared" si="57"/>
        <v>1878476115.6199999</v>
      </c>
      <c r="P276" s="66">
        <f t="shared" si="57"/>
        <v>175010868.36000001</v>
      </c>
      <c r="Q276" s="66">
        <f t="shared" si="57"/>
        <v>176941872.06999999</v>
      </c>
      <c r="R276" s="66">
        <f t="shared" si="57"/>
        <v>351952740.43000001</v>
      </c>
      <c r="S276" s="66">
        <f t="shared" si="57"/>
        <v>133623608.36</v>
      </c>
      <c r="T276" s="66">
        <f t="shared" si="57"/>
        <v>159728601.06999999</v>
      </c>
      <c r="U276" s="66">
        <f t="shared" si="57"/>
        <v>293352209.43000001</v>
      </c>
      <c r="V276" s="66">
        <f t="shared" si="57"/>
        <v>58600531</v>
      </c>
      <c r="W276" s="66">
        <f t="shared" si="57"/>
        <v>1526523375.1900001</v>
      </c>
    </row>
    <row r="277" spans="4:23">
      <c r="D277" s="68" t="s">
        <v>0</v>
      </c>
      <c r="E277" s="69"/>
      <c r="F277" s="60"/>
      <c r="G277" s="60"/>
      <c r="H277" s="70">
        <f>SUM(H274:H276)</f>
        <v>4414191657</v>
      </c>
      <c r="I277" s="70">
        <f t="shared" ref="I277:W277" si="58">SUM(I274:I276)</f>
        <v>4414191657</v>
      </c>
      <c r="J277" s="70">
        <f t="shared" si="58"/>
        <v>322837682.06999999</v>
      </c>
      <c r="K277" s="70">
        <f t="shared" si="58"/>
        <v>0</v>
      </c>
      <c r="L277" s="70">
        <f t="shared" si="58"/>
        <v>0</v>
      </c>
      <c r="M277" s="70">
        <f t="shared" si="58"/>
        <v>0</v>
      </c>
      <c r="N277" s="70">
        <f t="shared" si="58"/>
        <v>322837682.06999999</v>
      </c>
      <c r="O277" s="70">
        <f t="shared" si="58"/>
        <v>4737029339.0699997</v>
      </c>
      <c r="P277" s="70">
        <f t="shared" si="58"/>
        <v>672063428.34000003</v>
      </c>
      <c r="Q277" s="70">
        <f t="shared" si="58"/>
        <v>356793244</v>
      </c>
      <c r="R277" s="70">
        <f t="shared" si="58"/>
        <v>1028856672.3399999</v>
      </c>
      <c r="S277" s="70">
        <f t="shared" si="58"/>
        <v>569831565.34000003</v>
      </c>
      <c r="T277" s="70">
        <f t="shared" si="58"/>
        <v>305039281</v>
      </c>
      <c r="U277" s="70">
        <f t="shared" si="58"/>
        <v>874870846.33999991</v>
      </c>
      <c r="V277" s="70">
        <f t="shared" si="58"/>
        <v>153985826</v>
      </c>
      <c r="W277" s="70">
        <f t="shared" si="58"/>
        <v>3708172666.73</v>
      </c>
    </row>
    <row r="278" spans="4:23">
      <c r="H278" s="58">
        <f>+H277-H203</f>
        <v>0</v>
      </c>
      <c r="I278" s="58">
        <f t="shared" ref="I278:W278" si="59">+I277-I203</f>
        <v>0</v>
      </c>
      <c r="J278" s="58">
        <f t="shared" si="59"/>
        <v>0</v>
      </c>
      <c r="K278" s="58">
        <f t="shared" si="59"/>
        <v>0</v>
      </c>
      <c r="L278" s="58">
        <f t="shared" si="59"/>
        <v>0</v>
      </c>
      <c r="M278" s="58">
        <f t="shared" si="59"/>
        <v>0</v>
      </c>
      <c r="N278" s="58">
        <f t="shared" si="59"/>
        <v>0</v>
      </c>
      <c r="O278" s="58">
        <f t="shared" si="59"/>
        <v>0</v>
      </c>
      <c r="P278" s="58">
        <f t="shared" si="59"/>
        <v>0</v>
      </c>
      <c r="Q278" s="58">
        <f t="shared" si="59"/>
        <v>0</v>
      </c>
      <c r="R278" s="58">
        <f t="shared" si="59"/>
        <v>0</v>
      </c>
      <c r="S278" s="58">
        <f t="shared" si="59"/>
        <v>0</v>
      </c>
      <c r="T278" s="58">
        <f t="shared" si="59"/>
        <v>0</v>
      </c>
      <c r="U278" s="58">
        <f t="shared" si="59"/>
        <v>0</v>
      </c>
      <c r="V278" s="58">
        <f t="shared" si="59"/>
        <v>0</v>
      </c>
      <c r="W278" s="58">
        <f t="shared" si="59"/>
        <v>0</v>
      </c>
    </row>
    <row r="281" spans="4:23">
      <c r="J281" s="58">
        <f>+J164-J274</f>
        <v>0</v>
      </c>
      <c r="K281" s="58">
        <f t="shared" ref="K281:W284" si="60">+K164-K274</f>
        <v>0</v>
      </c>
      <c r="L281" s="58">
        <f t="shared" si="60"/>
        <v>0</v>
      </c>
      <c r="M281" s="58">
        <f t="shared" si="60"/>
        <v>0</v>
      </c>
      <c r="N281" s="58">
        <f t="shared" si="60"/>
        <v>0</v>
      </c>
      <c r="O281" s="58">
        <f t="shared" si="60"/>
        <v>0</v>
      </c>
      <c r="P281" s="58">
        <f t="shared" si="60"/>
        <v>0</v>
      </c>
      <c r="Q281" s="58">
        <f t="shared" si="60"/>
        <v>0</v>
      </c>
      <c r="R281" s="58">
        <f t="shared" si="60"/>
        <v>0</v>
      </c>
      <c r="S281" s="58">
        <f t="shared" si="60"/>
        <v>0</v>
      </c>
      <c r="T281" s="58">
        <f t="shared" si="60"/>
        <v>0</v>
      </c>
      <c r="U281" s="58">
        <f t="shared" si="60"/>
        <v>0</v>
      </c>
      <c r="V281" s="58">
        <f t="shared" si="60"/>
        <v>0</v>
      </c>
      <c r="W281" s="58">
        <f t="shared" si="60"/>
        <v>0</v>
      </c>
    </row>
    <row r="282" spans="4:23">
      <c r="J282" s="58">
        <f>+J165-J275</f>
        <v>0</v>
      </c>
      <c r="K282" s="58">
        <f t="shared" si="60"/>
        <v>0</v>
      </c>
      <c r="L282" s="58">
        <f t="shared" si="60"/>
        <v>0</v>
      </c>
      <c r="M282" s="58">
        <f t="shared" si="60"/>
        <v>0</v>
      </c>
      <c r="N282" s="58">
        <f t="shared" si="60"/>
        <v>0</v>
      </c>
      <c r="O282" s="58">
        <f t="shared" si="60"/>
        <v>0</v>
      </c>
      <c r="P282" s="58">
        <f t="shared" si="60"/>
        <v>0</v>
      </c>
      <c r="Q282" s="58">
        <f t="shared" si="60"/>
        <v>0</v>
      </c>
      <c r="R282" s="58">
        <f t="shared" si="60"/>
        <v>0</v>
      </c>
      <c r="S282" s="58">
        <f t="shared" si="60"/>
        <v>0</v>
      </c>
      <c r="T282" s="58">
        <f t="shared" si="60"/>
        <v>0</v>
      </c>
      <c r="U282" s="58">
        <f t="shared" si="60"/>
        <v>0</v>
      </c>
      <c r="V282" s="58">
        <f t="shared" si="60"/>
        <v>0</v>
      </c>
      <c r="W282" s="58">
        <f t="shared" si="60"/>
        <v>0</v>
      </c>
    </row>
    <row r="283" spans="4:23">
      <c r="J283" s="58">
        <f>+J166-J276</f>
        <v>0</v>
      </c>
      <c r="K283" s="58">
        <f t="shared" si="60"/>
        <v>0</v>
      </c>
      <c r="L283" s="58">
        <f t="shared" si="60"/>
        <v>0</v>
      </c>
      <c r="M283" s="58">
        <f t="shared" si="60"/>
        <v>0</v>
      </c>
      <c r="N283" s="58">
        <f t="shared" si="60"/>
        <v>0</v>
      </c>
      <c r="O283" s="58">
        <f t="shared" si="60"/>
        <v>0</v>
      </c>
      <c r="P283" s="58">
        <f t="shared" si="60"/>
        <v>0</v>
      </c>
      <c r="Q283" s="58">
        <f t="shared" si="60"/>
        <v>0</v>
      </c>
      <c r="R283" s="58">
        <f t="shared" si="60"/>
        <v>0</v>
      </c>
      <c r="S283" s="58">
        <f t="shared" si="60"/>
        <v>0</v>
      </c>
      <c r="T283" s="58">
        <f t="shared" si="60"/>
        <v>0</v>
      </c>
      <c r="U283" s="58">
        <f t="shared" si="60"/>
        <v>0</v>
      </c>
      <c r="V283" s="58">
        <f t="shared" si="60"/>
        <v>0</v>
      </c>
      <c r="W283" s="58">
        <f t="shared" si="60"/>
        <v>0</v>
      </c>
    </row>
    <row r="284" spans="4:23">
      <c r="J284" s="58">
        <f>+J167-J277</f>
        <v>0</v>
      </c>
      <c r="K284" s="58">
        <f t="shared" si="60"/>
        <v>0</v>
      </c>
      <c r="L284" s="58">
        <f t="shared" si="60"/>
        <v>0</v>
      </c>
      <c r="M284" s="58">
        <f t="shared" si="60"/>
        <v>0</v>
      </c>
      <c r="N284" s="58">
        <f t="shared" si="60"/>
        <v>0</v>
      </c>
      <c r="O284" s="58">
        <f t="shared" si="60"/>
        <v>0</v>
      </c>
      <c r="P284" s="58">
        <f t="shared" si="60"/>
        <v>0</v>
      </c>
      <c r="Q284" s="58">
        <f t="shared" si="60"/>
        <v>0</v>
      </c>
      <c r="R284" s="58">
        <f t="shared" si="60"/>
        <v>0</v>
      </c>
      <c r="S284" s="58">
        <f t="shared" si="60"/>
        <v>0</v>
      </c>
      <c r="T284" s="58">
        <f t="shared" si="60"/>
        <v>0</v>
      </c>
      <c r="U284" s="58">
        <f t="shared" si="60"/>
        <v>0</v>
      </c>
      <c r="V284" s="58">
        <f t="shared" si="60"/>
        <v>0</v>
      </c>
      <c r="W284" s="58">
        <f t="shared" si="60"/>
        <v>0</v>
      </c>
    </row>
  </sheetData>
  <mergeCells count="9">
    <mergeCell ref="J9:M9"/>
    <mergeCell ref="P9:R9"/>
    <mergeCell ref="S9:U9"/>
    <mergeCell ref="V9:W9"/>
    <mergeCell ref="B2:W2"/>
    <mergeCell ref="B3:W3"/>
    <mergeCell ref="B4:W4"/>
    <mergeCell ref="B5:W5"/>
    <mergeCell ref="B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21"/>
  <sheetViews>
    <sheetView topLeftCell="I55" workbookViewId="0">
      <selection activeCell="C127" sqref="A1:XFD1048576"/>
    </sheetView>
  </sheetViews>
  <sheetFormatPr baseColWidth="10" defaultColWidth="11.44140625" defaultRowHeight="12"/>
  <cols>
    <col min="1" max="1" width="11.44140625" style="5"/>
    <col min="2" max="2" width="27.6640625" style="5" customWidth="1"/>
    <col min="3" max="3" width="22.33203125" style="5" customWidth="1"/>
    <col min="4" max="4" width="29.44140625" style="5" customWidth="1"/>
    <col min="5" max="5" width="47.44140625" style="4" customWidth="1"/>
    <col min="6" max="6" width="32.33203125" style="4" customWidth="1"/>
    <col min="7" max="7" width="26.109375" style="4" customWidth="1"/>
    <col min="8" max="15" width="17.33203125" style="5" customWidth="1"/>
    <col min="16" max="16" width="16.109375" style="5" customWidth="1"/>
    <col min="17" max="17" width="15.44140625" style="5" customWidth="1"/>
    <col min="18" max="18" width="16.44140625" style="5" customWidth="1"/>
    <col min="19" max="19" width="16.33203125" style="5" customWidth="1"/>
    <col min="20" max="20" width="15.44140625" style="5" customWidth="1"/>
    <col min="21" max="21" width="18.44140625" style="5" customWidth="1"/>
    <col min="22" max="22" width="15.44140625" style="5" customWidth="1"/>
    <col min="23" max="23" width="17.33203125" style="5" customWidth="1"/>
    <col min="24" max="16384" width="11.44140625" style="5"/>
  </cols>
  <sheetData>
    <row r="2" spans="2:23" ht="18">
      <c r="B2" s="117" t="s">
        <v>29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2:23" ht="18">
      <c r="B3" s="116" t="s">
        <v>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2:23" ht="18">
      <c r="B4" s="116" t="s">
        <v>30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2:23" ht="18">
      <c r="B5" s="115" t="s">
        <v>31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2:23">
      <c r="B6" s="118" t="s">
        <v>2</v>
      </c>
      <c r="C6" s="118"/>
      <c r="D6" s="6"/>
      <c r="E6" s="7"/>
      <c r="F6" s="8"/>
      <c r="G6" s="8"/>
      <c r="H6" s="9"/>
      <c r="I6" s="9"/>
      <c r="J6" s="9"/>
      <c r="K6" s="9"/>
      <c r="L6" s="9"/>
      <c r="M6" s="9"/>
      <c r="N6" s="9"/>
      <c r="O6" s="9"/>
    </row>
    <row r="7" spans="2:23">
      <c r="B7" s="10" t="s">
        <v>32</v>
      </c>
      <c r="C7" s="11">
        <v>44562</v>
      </c>
      <c r="D7" s="11"/>
      <c r="E7" s="12"/>
      <c r="F7" s="8"/>
      <c r="G7" s="8"/>
      <c r="H7" s="9"/>
      <c r="I7" s="9"/>
      <c r="J7" s="9"/>
      <c r="K7" s="9"/>
      <c r="L7" s="9"/>
      <c r="M7" s="9"/>
      <c r="N7" s="9"/>
      <c r="O7" s="9"/>
    </row>
    <row r="8" spans="2:23">
      <c r="B8" s="13" t="s">
        <v>33</v>
      </c>
      <c r="C8" s="14">
        <v>44592</v>
      </c>
      <c r="D8" s="11"/>
      <c r="E8" s="12"/>
      <c r="F8" s="8"/>
      <c r="G8" s="8"/>
      <c r="H8" s="9"/>
      <c r="I8" s="9"/>
      <c r="J8" s="9"/>
      <c r="K8" s="9"/>
      <c r="L8" s="9"/>
      <c r="M8" s="9"/>
      <c r="N8" s="9"/>
      <c r="O8" s="9"/>
    </row>
    <row r="9" spans="2:23" s="54" customFormat="1" ht="18" customHeight="1">
      <c r="D9" s="55"/>
      <c r="E9" s="56"/>
      <c r="F9" s="56"/>
      <c r="G9" s="56"/>
      <c r="H9" s="57"/>
      <c r="I9" s="57"/>
      <c r="J9" s="114" t="s">
        <v>35</v>
      </c>
      <c r="K9" s="114"/>
      <c r="L9" s="114"/>
      <c r="M9" s="114"/>
      <c r="N9" s="57"/>
      <c r="O9" s="57"/>
      <c r="P9" s="119" t="s">
        <v>13</v>
      </c>
      <c r="Q9" s="119"/>
      <c r="R9" s="119"/>
      <c r="S9" s="119" t="s">
        <v>14</v>
      </c>
      <c r="T9" s="119"/>
      <c r="U9" s="119"/>
      <c r="V9" s="119" t="s">
        <v>16</v>
      </c>
      <c r="W9" s="120"/>
    </row>
    <row r="10" spans="2:23" s="18" customFormat="1" ht="30.6">
      <c r="B10" s="15" t="s">
        <v>3</v>
      </c>
      <c r="C10" s="15" t="s">
        <v>4</v>
      </c>
      <c r="D10" s="15" t="s">
        <v>5</v>
      </c>
      <c r="E10" s="16" t="s">
        <v>6</v>
      </c>
      <c r="F10" s="16" t="s">
        <v>7</v>
      </c>
      <c r="G10" s="16" t="s">
        <v>34</v>
      </c>
      <c r="H10" s="17" t="s">
        <v>8</v>
      </c>
      <c r="I10" s="17" t="s">
        <v>8</v>
      </c>
      <c r="J10" s="1" t="s">
        <v>19</v>
      </c>
      <c r="K10" s="1" t="s">
        <v>20</v>
      </c>
      <c r="L10" s="1" t="s">
        <v>21</v>
      </c>
      <c r="M10" s="3" t="s">
        <v>22</v>
      </c>
      <c r="N10" s="17" t="s">
        <v>25</v>
      </c>
      <c r="O10" s="17" t="s">
        <v>36</v>
      </c>
      <c r="P10" s="2" t="s">
        <v>15</v>
      </c>
      <c r="Q10" s="1" t="s">
        <v>123</v>
      </c>
      <c r="R10" s="1" t="s">
        <v>11</v>
      </c>
      <c r="S10" s="2" t="s">
        <v>15</v>
      </c>
      <c r="T10" s="1" t="s">
        <v>124</v>
      </c>
      <c r="U10" s="1" t="s">
        <v>12</v>
      </c>
      <c r="V10" s="1" t="s">
        <v>17</v>
      </c>
      <c r="W10" s="1" t="s">
        <v>18</v>
      </c>
    </row>
    <row r="11" spans="2:23">
      <c r="B11" s="19" t="s">
        <v>9</v>
      </c>
      <c r="C11" s="19"/>
      <c r="D11" s="19"/>
      <c r="E11" s="20"/>
      <c r="F11" s="21"/>
      <c r="G11" s="21"/>
      <c r="H11" s="22">
        <v>4414191657</v>
      </c>
      <c r="I11" s="22">
        <f>+I12+I80</f>
        <v>4414191657</v>
      </c>
      <c r="J11" s="22">
        <f>+J12+J80</f>
        <v>322837682.06999999</v>
      </c>
      <c r="K11" s="22">
        <f>+K12+K80</f>
        <v>0</v>
      </c>
      <c r="L11" s="22">
        <f>+L12+L80</f>
        <v>0</v>
      </c>
      <c r="M11" s="22">
        <f>+M12+M80</f>
        <v>0</v>
      </c>
      <c r="N11" s="22">
        <f>+J11+K11+L11+M11</f>
        <v>322837682.06999999</v>
      </c>
      <c r="O11" s="22">
        <f>+I11+N11</f>
        <v>4737029339.0699997</v>
      </c>
      <c r="P11" s="23">
        <f>+'01'!Q11+'02'!Q11</f>
        <v>1028856672.34</v>
      </c>
      <c r="Q11" s="22">
        <f>+Q12+Q80</f>
        <v>363276670.37</v>
      </c>
      <c r="R11" s="23">
        <f>+P11+Q11</f>
        <v>1392133342.71</v>
      </c>
      <c r="S11" s="61">
        <f>+'01'!T11+'02'!T11</f>
        <v>874870846.34000003</v>
      </c>
      <c r="T11" s="22">
        <f>+T12+T80</f>
        <v>333454395.37</v>
      </c>
      <c r="U11" s="61">
        <f>+S11+T11</f>
        <v>1208325241.71</v>
      </c>
      <c r="V11" s="22">
        <f>+R11-U11</f>
        <v>183808101</v>
      </c>
      <c r="W11" s="22">
        <f>+O11-R11</f>
        <v>3344895996.3599997</v>
      </c>
    </row>
    <row r="12" spans="2:23">
      <c r="B12" s="23" t="s">
        <v>37</v>
      </c>
      <c r="C12" s="23"/>
      <c r="D12" s="23"/>
      <c r="E12" s="24"/>
      <c r="F12" s="25"/>
      <c r="G12" s="25"/>
      <c r="H12" s="23">
        <v>3844081899</v>
      </c>
      <c r="I12" s="23">
        <f>+I13+I35+I56</f>
        <v>3844081899</v>
      </c>
      <c r="J12" s="23">
        <f>+J13+J35+J56</f>
        <v>322837682.06999999</v>
      </c>
      <c r="K12" s="23">
        <f>+K13+K35+K56</f>
        <v>0</v>
      </c>
      <c r="L12" s="23">
        <f>+L13+L35+L56</f>
        <v>0</v>
      </c>
      <c r="M12" s="23">
        <f>+M13+M35+M56</f>
        <v>0</v>
      </c>
      <c r="N12" s="23">
        <f t="shared" ref="N12:N75" si="0">+J12+K12+L12+M12</f>
        <v>322837682.06999999</v>
      </c>
      <c r="O12" s="23">
        <f t="shared" ref="O12:O75" si="1">+I12+N12</f>
        <v>4166919581.0700002</v>
      </c>
      <c r="P12" s="23">
        <f>+'01'!Q12+'02'!Q12</f>
        <v>950834667.34000003</v>
      </c>
      <c r="Q12" s="23">
        <f>+Q13+Q35+Q56</f>
        <v>322883741.37</v>
      </c>
      <c r="R12" s="23">
        <f t="shared" ref="R12:R75" si="2">+P12+Q12</f>
        <v>1273718408.71</v>
      </c>
      <c r="S12" s="61">
        <f>+'01'!T12+'02'!T12</f>
        <v>832228912.34000003</v>
      </c>
      <c r="T12" s="23">
        <v>316736561.37</v>
      </c>
      <c r="U12" s="61">
        <f t="shared" ref="U12:U75" si="3">+S12+T12</f>
        <v>1148965473.71</v>
      </c>
      <c r="V12" s="23">
        <f t="shared" ref="V12:V75" si="4">+R12-U12</f>
        <v>124752935</v>
      </c>
      <c r="W12" s="23">
        <f t="shared" ref="W12:W75" si="5">+O12-R12</f>
        <v>2893201172.3600001</v>
      </c>
    </row>
    <row r="13" spans="2:23">
      <c r="B13" s="26" t="s">
        <v>37</v>
      </c>
      <c r="C13" s="26" t="s">
        <v>38</v>
      </c>
      <c r="D13" s="26" t="s">
        <v>5</v>
      </c>
      <c r="E13" s="27"/>
      <c r="F13" s="28"/>
      <c r="G13" s="28" t="s">
        <v>39</v>
      </c>
      <c r="H13" s="26">
        <v>1339318334</v>
      </c>
      <c r="I13" s="26">
        <f>SUM(I14:I34)</f>
        <v>1339318334</v>
      </c>
      <c r="J13" s="26">
        <f>SUM(J14:J34)</f>
        <v>50673.63</v>
      </c>
      <c r="K13" s="26">
        <f>SUM(K14:K34)</f>
        <v>0</v>
      </c>
      <c r="L13" s="26">
        <f>SUM(L14:L34)</f>
        <v>0</v>
      </c>
      <c r="M13" s="26">
        <f>SUM(M14:M34)</f>
        <v>0</v>
      </c>
      <c r="N13" s="26">
        <f t="shared" si="0"/>
        <v>50673.63</v>
      </c>
      <c r="O13" s="26">
        <f t="shared" si="1"/>
        <v>1339369007.6300001</v>
      </c>
      <c r="P13" s="23">
        <f>+'01'!Q13+'02'!Q13</f>
        <v>190509798.32999998</v>
      </c>
      <c r="Q13" s="26">
        <f>SUM(Q14:Q34)</f>
        <v>100995734.09999999</v>
      </c>
      <c r="R13" s="23">
        <f t="shared" si="2"/>
        <v>291505532.42999995</v>
      </c>
      <c r="S13" s="61">
        <f>+'01'!T13+'02'!T13</f>
        <v>134260464.32999998</v>
      </c>
      <c r="T13" s="26">
        <v>68022739.099999994</v>
      </c>
      <c r="U13" s="61">
        <f t="shared" si="3"/>
        <v>202283203.42999998</v>
      </c>
      <c r="V13" s="26">
        <f t="shared" si="4"/>
        <v>89222328.99999997</v>
      </c>
      <c r="W13" s="26">
        <f t="shared" si="5"/>
        <v>1047863475.2000002</v>
      </c>
    </row>
    <row r="14" spans="2:23">
      <c r="B14" s="19" t="s">
        <v>37</v>
      </c>
      <c r="C14" s="19" t="s">
        <v>38</v>
      </c>
      <c r="D14" s="19" t="s">
        <v>40</v>
      </c>
      <c r="E14" s="20" t="s">
        <v>41</v>
      </c>
      <c r="F14" s="21" t="s">
        <v>42</v>
      </c>
      <c r="G14" s="21" t="s">
        <v>43</v>
      </c>
      <c r="H14" s="19">
        <v>188150357</v>
      </c>
      <c r="I14" s="19">
        <v>188150357</v>
      </c>
      <c r="J14" s="19"/>
      <c r="K14" s="19"/>
      <c r="L14" s="19"/>
      <c r="M14" s="19"/>
      <c r="N14" s="19">
        <f t="shared" si="0"/>
        <v>0</v>
      </c>
      <c r="O14" s="19">
        <f t="shared" si="1"/>
        <v>188150357</v>
      </c>
      <c r="P14" s="23">
        <f>+'01'!Q14+'02'!Q14</f>
        <v>36909802</v>
      </c>
      <c r="Q14" s="19">
        <v>18981968</v>
      </c>
      <c r="R14" s="23">
        <f t="shared" si="2"/>
        <v>55891770</v>
      </c>
      <c r="S14" s="61">
        <f>+'01'!T14+'02'!T14</f>
        <v>35984078</v>
      </c>
      <c r="T14" s="19">
        <v>18113853</v>
      </c>
      <c r="U14" s="61">
        <f t="shared" si="3"/>
        <v>54097931</v>
      </c>
      <c r="V14" s="19">
        <f t="shared" si="4"/>
        <v>1793839</v>
      </c>
      <c r="W14" s="19">
        <f t="shared" si="5"/>
        <v>132258587</v>
      </c>
    </row>
    <row r="15" spans="2:23">
      <c r="B15" s="19" t="s">
        <v>37</v>
      </c>
      <c r="C15" s="19" t="s">
        <v>38</v>
      </c>
      <c r="D15" s="19" t="s">
        <v>44</v>
      </c>
      <c r="E15" s="20" t="s">
        <v>41</v>
      </c>
      <c r="F15" s="21" t="s">
        <v>42</v>
      </c>
      <c r="G15" s="21" t="s">
        <v>43</v>
      </c>
      <c r="H15" s="19">
        <v>394450492</v>
      </c>
      <c r="I15" s="19">
        <v>394450492</v>
      </c>
      <c r="J15" s="19"/>
      <c r="K15" s="19"/>
      <c r="L15" s="19"/>
      <c r="M15" s="19"/>
      <c r="N15" s="19">
        <f t="shared" si="0"/>
        <v>0</v>
      </c>
      <c r="O15" s="19">
        <f t="shared" si="1"/>
        <v>394450492</v>
      </c>
      <c r="P15" s="23">
        <f>+'01'!Q15+'02'!Q15</f>
        <v>56953236</v>
      </c>
      <c r="Q15" s="19">
        <v>29104966</v>
      </c>
      <c r="R15" s="23">
        <f t="shared" si="2"/>
        <v>86058202</v>
      </c>
      <c r="S15" s="61">
        <f>+'01'!T15+'02'!T15</f>
        <v>38828936</v>
      </c>
      <c r="T15" s="19">
        <v>22831553</v>
      </c>
      <c r="U15" s="61">
        <f t="shared" si="3"/>
        <v>61660489</v>
      </c>
      <c r="V15" s="19">
        <f t="shared" si="4"/>
        <v>24397713</v>
      </c>
      <c r="W15" s="19">
        <f t="shared" si="5"/>
        <v>308392290</v>
      </c>
    </row>
    <row r="16" spans="2:23">
      <c r="B16" s="19" t="s">
        <v>37</v>
      </c>
      <c r="C16" s="19" t="s">
        <v>38</v>
      </c>
      <c r="D16" s="19" t="s">
        <v>45</v>
      </c>
      <c r="E16" s="20" t="s">
        <v>41</v>
      </c>
      <c r="F16" s="21" t="s">
        <v>42</v>
      </c>
      <c r="G16" s="21" t="s">
        <v>43</v>
      </c>
      <c r="H16" s="19">
        <v>436413310</v>
      </c>
      <c r="I16" s="19">
        <v>436413310</v>
      </c>
      <c r="J16" s="19"/>
      <c r="K16" s="19"/>
      <c r="L16" s="19"/>
      <c r="M16" s="19"/>
      <c r="N16" s="19">
        <f t="shared" si="0"/>
        <v>0</v>
      </c>
      <c r="O16" s="19">
        <f t="shared" si="1"/>
        <v>436413310</v>
      </c>
      <c r="P16" s="23">
        <f>+'01'!Q16+'02'!Q16</f>
        <v>62126438</v>
      </c>
      <c r="Q16" s="19">
        <v>31748642</v>
      </c>
      <c r="R16" s="23">
        <f t="shared" si="2"/>
        <v>93875080</v>
      </c>
      <c r="S16" s="61">
        <f>+'01'!T16+'02'!T16</f>
        <v>42355866</v>
      </c>
      <c r="T16" s="19">
        <v>24905399</v>
      </c>
      <c r="U16" s="61">
        <f t="shared" si="3"/>
        <v>67261265</v>
      </c>
      <c r="V16" s="19">
        <f t="shared" si="4"/>
        <v>26613815</v>
      </c>
      <c r="W16" s="19">
        <f t="shared" si="5"/>
        <v>342538230</v>
      </c>
    </row>
    <row r="17" spans="2:23">
      <c r="B17" s="19" t="s">
        <v>37</v>
      </c>
      <c r="C17" s="19" t="s">
        <v>38</v>
      </c>
      <c r="D17" s="19" t="s">
        <v>46</v>
      </c>
      <c r="E17" s="20" t="s">
        <v>41</v>
      </c>
      <c r="F17" s="21" t="s">
        <v>42</v>
      </c>
      <c r="G17" s="21" t="s">
        <v>43</v>
      </c>
      <c r="H17" s="19">
        <v>8392564</v>
      </c>
      <c r="I17" s="19">
        <v>8392564</v>
      </c>
      <c r="J17" s="19"/>
      <c r="K17" s="19"/>
      <c r="L17" s="19"/>
      <c r="M17" s="19"/>
      <c r="N17" s="19">
        <f t="shared" si="0"/>
        <v>0</v>
      </c>
      <c r="O17" s="19">
        <f t="shared" si="1"/>
        <v>8392564</v>
      </c>
      <c r="P17" s="23">
        <f>+'01'!Q17+'02'!Q17</f>
        <v>948221</v>
      </c>
      <c r="Q17" s="19">
        <v>484571</v>
      </c>
      <c r="R17" s="23">
        <f t="shared" si="2"/>
        <v>1432792</v>
      </c>
      <c r="S17" s="61">
        <f>+'01'!T17+'02'!T17</f>
        <v>646468</v>
      </c>
      <c r="T17" s="19">
        <v>380124</v>
      </c>
      <c r="U17" s="61">
        <f t="shared" si="3"/>
        <v>1026592</v>
      </c>
      <c r="V17" s="19">
        <f t="shared" si="4"/>
        <v>406200</v>
      </c>
      <c r="W17" s="19">
        <f t="shared" si="5"/>
        <v>6959772</v>
      </c>
    </row>
    <row r="18" spans="2:23">
      <c r="B18" s="19" t="s">
        <v>37</v>
      </c>
      <c r="C18" s="19" t="s">
        <v>38</v>
      </c>
      <c r="D18" s="19" t="s">
        <v>47</v>
      </c>
      <c r="E18" s="20" t="s">
        <v>41</v>
      </c>
      <c r="F18" s="21" t="s">
        <v>42</v>
      </c>
      <c r="G18" s="21" t="s">
        <v>43</v>
      </c>
      <c r="H18" s="19">
        <v>13000000</v>
      </c>
      <c r="I18" s="19">
        <v>13000000</v>
      </c>
      <c r="J18" s="19"/>
      <c r="K18" s="19"/>
      <c r="L18" s="19"/>
      <c r="M18" s="19"/>
      <c r="N18" s="19">
        <f t="shared" si="0"/>
        <v>0</v>
      </c>
      <c r="O18" s="19">
        <f t="shared" si="1"/>
        <v>13000000</v>
      </c>
      <c r="P18" s="23">
        <f>+'01'!Q18+'02'!Q18</f>
        <v>712712</v>
      </c>
      <c r="Q18" s="19">
        <v>671036</v>
      </c>
      <c r="R18" s="23">
        <f t="shared" si="2"/>
        <v>1383748</v>
      </c>
      <c r="S18" s="61">
        <f>+'01'!T18+'02'!T18</f>
        <v>684008</v>
      </c>
      <c r="T18" s="19">
        <v>671036</v>
      </c>
      <c r="U18" s="61">
        <f t="shared" si="3"/>
        <v>1355044</v>
      </c>
      <c r="V18" s="19">
        <f t="shared" si="4"/>
        <v>28704</v>
      </c>
      <c r="W18" s="19">
        <f t="shared" si="5"/>
        <v>11616252</v>
      </c>
    </row>
    <row r="19" spans="2:23">
      <c r="B19" s="19" t="s">
        <v>37</v>
      </c>
      <c r="C19" s="19" t="s">
        <v>38</v>
      </c>
      <c r="D19" s="19" t="s">
        <v>48</v>
      </c>
      <c r="E19" s="20" t="s">
        <v>41</v>
      </c>
      <c r="F19" s="21" t="s">
        <v>42</v>
      </c>
      <c r="G19" s="21" t="s">
        <v>43</v>
      </c>
      <c r="H19" s="19">
        <v>8000000</v>
      </c>
      <c r="I19" s="19">
        <v>8000000</v>
      </c>
      <c r="J19" s="19"/>
      <c r="K19" s="19"/>
      <c r="L19" s="19"/>
      <c r="M19" s="19"/>
      <c r="N19" s="19">
        <f t="shared" si="0"/>
        <v>0</v>
      </c>
      <c r="O19" s="19">
        <f t="shared" si="1"/>
        <v>8000000</v>
      </c>
      <c r="P19" s="23">
        <f>+'01'!Q19+'02'!Q19</f>
        <v>0</v>
      </c>
      <c r="Q19" s="19">
        <v>0</v>
      </c>
      <c r="R19" s="23">
        <f t="shared" si="2"/>
        <v>0</v>
      </c>
      <c r="S19" s="61">
        <f>+'01'!T19+'02'!T19</f>
        <v>0</v>
      </c>
      <c r="T19" s="19">
        <v>0</v>
      </c>
      <c r="U19" s="61">
        <f t="shared" si="3"/>
        <v>0</v>
      </c>
      <c r="V19" s="19">
        <f t="shared" si="4"/>
        <v>0</v>
      </c>
      <c r="W19" s="19">
        <f t="shared" si="5"/>
        <v>8000000</v>
      </c>
    </row>
    <row r="20" spans="2:23">
      <c r="B20" s="19" t="s">
        <v>37</v>
      </c>
      <c r="C20" s="19" t="s">
        <v>38</v>
      </c>
      <c r="D20" s="19" t="s">
        <v>49</v>
      </c>
      <c r="E20" s="20" t="s">
        <v>41</v>
      </c>
      <c r="F20" s="21" t="s">
        <v>42</v>
      </c>
      <c r="G20" s="21" t="s">
        <v>43</v>
      </c>
      <c r="H20" s="19">
        <v>17000000</v>
      </c>
      <c r="I20" s="19">
        <v>17000000</v>
      </c>
      <c r="J20" s="19"/>
      <c r="K20" s="19"/>
      <c r="L20" s="19"/>
      <c r="M20" s="19"/>
      <c r="N20" s="19">
        <f t="shared" si="0"/>
        <v>0</v>
      </c>
      <c r="O20" s="19">
        <f t="shared" si="1"/>
        <v>17000000</v>
      </c>
      <c r="P20" s="23">
        <f>+'01'!Q20+'02'!Q20</f>
        <v>0</v>
      </c>
      <c r="Q20" s="19"/>
      <c r="R20" s="23">
        <f t="shared" si="2"/>
        <v>0</v>
      </c>
      <c r="S20" s="61">
        <f>+'01'!T20+'02'!T20</f>
        <v>0</v>
      </c>
      <c r="T20" s="19"/>
      <c r="U20" s="61">
        <f t="shared" si="3"/>
        <v>0</v>
      </c>
      <c r="V20" s="19">
        <f t="shared" si="4"/>
        <v>0</v>
      </c>
      <c r="W20" s="19">
        <f t="shared" si="5"/>
        <v>17000000</v>
      </c>
    </row>
    <row r="21" spans="2:23">
      <c r="B21" s="19" t="s">
        <v>37</v>
      </c>
      <c r="C21" s="19" t="s">
        <v>38</v>
      </c>
      <c r="D21" s="19" t="s">
        <v>50</v>
      </c>
      <c r="E21" s="20" t="s">
        <v>51</v>
      </c>
      <c r="F21" s="21" t="s">
        <v>52</v>
      </c>
      <c r="G21" s="21" t="s">
        <v>53</v>
      </c>
      <c r="H21" s="19">
        <v>2500000</v>
      </c>
      <c r="I21" s="19">
        <v>2500000</v>
      </c>
      <c r="J21" s="19"/>
      <c r="K21" s="19"/>
      <c r="L21" s="19"/>
      <c r="M21" s="19"/>
      <c r="N21" s="19">
        <f t="shared" si="0"/>
        <v>0</v>
      </c>
      <c r="O21" s="19">
        <f t="shared" si="1"/>
        <v>2500000</v>
      </c>
      <c r="P21" s="23">
        <f>+'01'!Q21+'02'!Q21</f>
        <v>2406437</v>
      </c>
      <c r="Q21" s="19">
        <v>3487779</v>
      </c>
      <c r="R21" s="23">
        <f t="shared" si="2"/>
        <v>5894216</v>
      </c>
      <c r="S21" s="61">
        <f>+'01'!T21+'02'!T21</f>
        <v>651717</v>
      </c>
      <c r="T21" s="19">
        <v>460102</v>
      </c>
      <c r="U21" s="61">
        <f t="shared" si="3"/>
        <v>1111819</v>
      </c>
      <c r="V21" s="19">
        <f t="shared" si="4"/>
        <v>4782397</v>
      </c>
      <c r="W21" s="19">
        <f t="shared" si="5"/>
        <v>-3394216</v>
      </c>
    </row>
    <row r="22" spans="2:23">
      <c r="B22" s="19" t="s">
        <v>37</v>
      </c>
      <c r="C22" s="19" t="s">
        <v>38</v>
      </c>
      <c r="D22" s="19" t="s">
        <v>54</v>
      </c>
      <c r="E22" s="20" t="s">
        <v>55</v>
      </c>
      <c r="F22" s="21" t="s">
        <v>56</v>
      </c>
      <c r="G22" s="21" t="s">
        <v>57</v>
      </c>
      <c r="H22" s="19">
        <v>69948950</v>
      </c>
      <c r="I22" s="19">
        <v>69948950</v>
      </c>
      <c r="J22" s="19"/>
      <c r="K22" s="19"/>
      <c r="L22" s="19"/>
      <c r="M22" s="19"/>
      <c r="N22" s="19">
        <f t="shared" si="0"/>
        <v>0</v>
      </c>
      <c r="O22" s="19">
        <f t="shared" si="1"/>
        <v>69948950</v>
      </c>
      <c r="P22" s="23">
        <f>+'01'!Q22+'02'!Q22</f>
        <v>10080477</v>
      </c>
      <c r="Q22" s="19">
        <v>5185000</v>
      </c>
      <c r="R22" s="23">
        <f t="shared" si="2"/>
        <v>15265477</v>
      </c>
      <c r="S22" s="61">
        <f>+'01'!T22+'02'!T22</f>
        <v>0</v>
      </c>
      <c r="T22" s="19">
        <v>0</v>
      </c>
      <c r="U22" s="61">
        <f t="shared" si="3"/>
        <v>0</v>
      </c>
      <c r="V22" s="19">
        <f t="shared" si="4"/>
        <v>15265477</v>
      </c>
      <c r="W22" s="19">
        <f t="shared" si="5"/>
        <v>54683473</v>
      </c>
    </row>
    <row r="23" spans="2:23">
      <c r="B23" s="19" t="s">
        <v>37</v>
      </c>
      <c r="C23" s="19" t="s">
        <v>38</v>
      </c>
      <c r="D23" s="19" t="s">
        <v>58</v>
      </c>
      <c r="E23" s="20" t="s">
        <v>55</v>
      </c>
      <c r="F23" s="21" t="s">
        <v>56</v>
      </c>
      <c r="G23" s="21" t="s">
        <v>57</v>
      </c>
      <c r="H23" s="19">
        <v>84344630</v>
      </c>
      <c r="I23" s="19">
        <v>84344630</v>
      </c>
      <c r="J23" s="19"/>
      <c r="K23" s="19"/>
      <c r="L23" s="19"/>
      <c r="M23" s="19"/>
      <c r="N23" s="19">
        <f t="shared" si="0"/>
        <v>0</v>
      </c>
      <c r="O23" s="19">
        <f t="shared" si="1"/>
        <v>84344630</v>
      </c>
      <c r="P23" s="23">
        <f>+'01'!Q23+'02'!Q23</f>
        <v>9279558</v>
      </c>
      <c r="Q23" s="19">
        <v>5044275</v>
      </c>
      <c r="R23" s="23">
        <f t="shared" si="2"/>
        <v>14323833</v>
      </c>
      <c r="S23" s="61">
        <f>+'01'!T23+'02'!T23</f>
        <v>0</v>
      </c>
      <c r="T23" s="19">
        <v>0</v>
      </c>
      <c r="U23" s="61">
        <f t="shared" si="3"/>
        <v>0</v>
      </c>
      <c r="V23" s="19">
        <f t="shared" si="4"/>
        <v>14323833</v>
      </c>
      <c r="W23" s="19">
        <f t="shared" si="5"/>
        <v>70020797</v>
      </c>
    </row>
    <row r="24" spans="2:23">
      <c r="B24" s="19" t="s">
        <v>37</v>
      </c>
      <c r="C24" s="19" t="s">
        <v>38</v>
      </c>
      <c r="D24" s="19" t="s">
        <v>59</v>
      </c>
      <c r="E24" s="20" t="s">
        <v>55</v>
      </c>
      <c r="F24" s="21" t="s">
        <v>56</v>
      </c>
      <c r="G24" s="21" t="s">
        <v>57</v>
      </c>
      <c r="H24" s="19">
        <v>93317463</v>
      </c>
      <c r="I24" s="19">
        <v>93317463</v>
      </c>
      <c r="J24" s="19"/>
      <c r="K24" s="19"/>
      <c r="L24" s="19"/>
      <c r="M24" s="19"/>
      <c r="N24" s="19">
        <f t="shared" si="0"/>
        <v>0</v>
      </c>
      <c r="O24" s="19">
        <f t="shared" si="1"/>
        <v>93317463</v>
      </c>
      <c r="P24" s="23">
        <f>+'01'!Q24+'02'!Q24</f>
        <v>10122443</v>
      </c>
      <c r="Q24" s="19">
        <v>5502459</v>
      </c>
      <c r="R24" s="23">
        <f t="shared" si="2"/>
        <v>15624902</v>
      </c>
      <c r="S24" s="61">
        <f>+'01'!T24+'02'!T24</f>
        <v>0</v>
      </c>
      <c r="T24" s="19">
        <v>0</v>
      </c>
      <c r="U24" s="61">
        <f t="shared" si="3"/>
        <v>0</v>
      </c>
      <c r="V24" s="19">
        <f t="shared" si="4"/>
        <v>15624902</v>
      </c>
      <c r="W24" s="19">
        <f t="shared" si="5"/>
        <v>77692561</v>
      </c>
    </row>
    <row r="25" spans="2:23">
      <c r="B25" s="19" t="s">
        <v>37</v>
      </c>
      <c r="C25" s="19" t="s">
        <v>38</v>
      </c>
      <c r="D25" s="19" t="s">
        <v>60</v>
      </c>
      <c r="E25" s="20" t="s">
        <v>55</v>
      </c>
      <c r="F25" s="21" t="s">
        <v>56</v>
      </c>
      <c r="G25" s="21" t="s">
        <v>57</v>
      </c>
      <c r="H25" s="19">
        <v>1794568</v>
      </c>
      <c r="I25" s="19">
        <v>1794568</v>
      </c>
      <c r="J25" s="19"/>
      <c r="K25" s="19"/>
      <c r="L25" s="19"/>
      <c r="M25" s="19"/>
      <c r="N25" s="19">
        <f t="shared" si="0"/>
        <v>0</v>
      </c>
      <c r="O25" s="19">
        <f t="shared" si="1"/>
        <v>1794568</v>
      </c>
      <c r="P25" s="23">
        <f>+'01'!Q25+'02'!Q25</f>
        <v>154496</v>
      </c>
      <c r="Q25" s="19">
        <v>83983</v>
      </c>
      <c r="R25" s="23">
        <f t="shared" si="2"/>
        <v>238479</v>
      </c>
      <c r="S25" s="61">
        <f>+'01'!T25+'02'!T25</f>
        <v>0</v>
      </c>
      <c r="T25" s="19">
        <v>0</v>
      </c>
      <c r="U25" s="61">
        <f t="shared" si="3"/>
        <v>0</v>
      </c>
      <c r="V25" s="19">
        <f t="shared" si="4"/>
        <v>238479</v>
      </c>
      <c r="W25" s="19">
        <f t="shared" si="5"/>
        <v>1556089</v>
      </c>
    </row>
    <row r="26" spans="2:23">
      <c r="B26" s="19" t="s">
        <v>37</v>
      </c>
      <c r="C26" s="19" t="s">
        <v>38</v>
      </c>
      <c r="D26" s="19" t="s">
        <v>61</v>
      </c>
      <c r="E26" s="20" t="s">
        <v>62</v>
      </c>
      <c r="F26" s="21" t="s">
        <v>63</v>
      </c>
      <c r="G26" s="21" t="s">
        <v>64</v>
      </c>
      <c r="H26" s="19">
        <v>2000000</v>
      </c>
      <c r="I26" s="19">
        <v>2000000</v>
      </c>
      <c r="J26" s="19"/>
      <c r="K26" s="19"/>
      <c r="L26" s="19"/>
      <c r="M26" s="19"/>
      <c r="N26" s="19">
        <f t="shared" si="0"/>
        <v>0</v>
      </c>
      <c r="O26" s="19">
        <f t="shared" si="1"/>
        <v>2000000</v>
      </c>
      <c r="P26" s="23">
        <f>+'01'!Q26+'02'!Q26</f>
        <v>19033.7</v>
      </c>
      <c r="Q26" s="19">
        <v>13415.1</v>
      </c>
      <c r="R26" s="23">
        <f t="shared" si="2"/>
        <v>32448.800000000003</v>
      </c>
      <c r="S26" s="61">
        <f>+'01'!T26+'02'!T26</f>
        <v>19033.7</v>
      </c>
      <c r="T26" s="19">
        <v>13415.1</v>
      </c>
      <c r="U26" s="61">
        <f t="shared" si="3"/>
        <v>32448.800000000003</v>
      </c>
      <c r="V26" s="19">
        <f t="shared" si="4"/>
        <v>0</v>
      </c>
      <c r="W26" s="19">
        <f t="shared" si="5"/>
        <v>1967551.2</v>
      </c>
    </row>
    <row r="27" spans="2:23">
      <c r="B27" s="19" t="s">
        <v>37</v>
      </c>
      <c r="C27" s="19" t="s">
        <v>38</v>
      </c>
      <c r="D27" s="19" t="s">
        <v>65</v>
      </c>
      <c r="E27" s="20" t="s">
        <v>66</v>
      </c>
      <c r="F27" s="21" t="s">
        <v>52</v>
      </c>
      <c r="G27" s="21" t="s">
        <v>67</v>
      </c>
      <c r="H27" s="19">
        <v>1000</v>
      </c>
      <c r="I27" s="19">
        <v>1000</v>
      </c>
      <c r="J27" s="19"/>
      <c r="K27" s="19"/>
      <c r="L27" s="19"/>
      <c r="M27" s="19"/>
      <c r="N27" s="19">
        <f t="shared" si="0"/>
        <v>0</v>
      </c>
      <c r="O27" s="19">
        <f t="shared" si="1"/>
        <v>1000</v>
      </c>
      <c r="P27" s="23">
        <f>+'01'!Q27+'02'!Q27</f>
        <v>0</v>
      </c>
      <c r="Q27" s="19"/>
      <c r="R27" s="23">
        <f t="shared" si="2"/>
        <v>0</v>
      </c>
      <c r="S27" s="61">
        <f>+'01'!T27+'02'!T27</f>
        <v>0</v>
      </c>
      <c r="T27" s="19"/>
      <c r="U27" s="61">
        <f t="shared" si="3"/>
        <v>0</v>
      </c>
      <c r="V27" s="19">
        <f t="shared" si="4"/>
        <v>0</v>
      </c>
      <c r="W27" s="19">
        <f t="shared" si="5"/>
        <v>1000</v>
      </c>
    </row>
    <row r="28" spans="2:23">
      <c r="B28" s="19" t="s">
        <v>37</v>
      </c>
      <c r="C28" s="19" t="s">
        <v>38</v>
      </c>
      <c r="D28" s="19" t="s">
        <v>68</v>
      </c>
      <c r="E28" s="20" t="s">
        <v>69</v>
      </c>
      <c r="F28" s="21" t="s">
        <v>42</v>
      </c>
      <c r="G28" s="21" t="s">
        <v>70</v>
      </c>
      <c r="H28" s="19">
        <v>12000000</v>
      </c>
      <c r="I28" s="19">
        <v>12000000</v>
      </c>
      <c r="J28" s="19"/>
      <c r="K28" s="19"/>
      <c r="L28" s="19"/>
      <c r="M28" s="19"/>
      <c r="N28" s="19">
        <f t="shared" si="0"/>
        <v>0</v>
      </c>
      <c r="O28" s="19">
        <f t="shared" si="1"/>
        <v>12000000</v>
      </c>
      <c r="P28" s="23">
        <f>+'01'!Q28+'02'!Q28</f>
        <v>746271</v>
      </c>
      <c r="Q28" s="19">
        <v>687640</v>
      </c>
      <c r="R28" s="23">
        <f t="shared" si="2"/>
        <v>1433911</v>
      </c>
      <c r="S28" s="61">
        <f>+'01'!T28+'02'!T28</f>
        <v>752628</v>
      </c>
      <c r="T28" s="19">
        <v>611125</v>
      </c>
      <c r="U28" s="61">
        <f t="shared" si="3"/>
        <v>1363753</v>
      </c>
      <c r="V28" s="19">
        <f t="shared" si="4"/>
        <v>70158</v>
      </c>
      <c r="W28" s="19">
        <f t="shared" si="5"/>
        <v>10566089</v>
      </c>
    </row>
    <row r="29" spans="2:23">
      <c r="B29" s="19" t="s">
        <v>37</v>
      </c>
      <c r="C29" s="19" t="s">
        <v>38</v>
      </c>
      <c r="D29" s="19" t="s">
        <v>71</v>
      </c>
      <c r="E29" s="20" t="s">
        <v>72</v>
      </c>
      <c r="F29" s="21" t="s">
        <v>73</v>
      </c>
      <c r="G29" s="21" t="s">
        <v>74</v>
      </c>
      <c r="H29" s="19">
        <v>1000</v>
      </c>
      <c r="I29" s="19">
        <v>1000</v>
      </c>
      <c r="J29" s="19">
        <v>50673.63</v>
      </c>
      <c r="K29" s="19"/>
      <c r="L29" s="19"/>
      <c r="M29" s="19"/>
      <c r="N29" s="19">
        <f t="shared" si="0"/>
        <v>50673.63</v>
      </c>
      <c r="O29" s="19">
        <f t="shared" si="1"/>
        <v>51673.63</v>
      </c>
      <c r="P29" s="23">
        <f>+'01'!Q29+'02'!Q29</f>
        <v>50673.63</v>
      </c>
      <c r="Q29" s="19">
        <v>0</v>
      </c>
      <c r="R29" s="23">
        <f t="shared" si="2"/>
        <v>50673.63</v>
      </c>
      <c r="S29" s="61">
        <f>+'01'!T29+'02'!T29</f>
        <v>50673.63</v>
      </c>
      <c r="T29" s="19">
        <v>0</v>
      </c>
      <c r="U29" s="61">
        <f t="shared" si="3"/>
        <v>50673.63</v>
      </c>
      <c r="V29" s="19">
        <f t="shared" si="4"/>
        <v>0</v>
      </c>
      <c r="W29" s="19">
        <f t="shared" si="5"/>
        <v>1000</v>
      </c>
    </row>
    <row r="30" spans="2:23">
      <c r="B30" s="19" t="s">
        <v>37</v>
      </c>
      <c r="C30" s="19" t="s">
        <v>38</v>
      </c>
      <c r="D30" s="19" t="s">
        <v>75</v>
      </c>
      <c r="E30" s="20" t="s">
        <v>76</v>
      </c>
      <c r="F30" s="21" t="s">
        <v>77</v>
      </c>
      <c r="G30" s="21" t="s">
        <v>78</v>
      </c>
      <c r="H30" s="19">
        <v>8000000</v>
      </c>
      <c r="I30" s="19">
        <v>8000000</v>
      </c>
      <c r="J30" s="19"/>
      <c r="K30" s="19"/>
      <c r="L30" s="19"/>
      <c r="M30" s="19"/>
      <c r="N30" s="19">
        <f t="shared" si="0"/>
        <v>0</v>
      </c>
      <c r="O30" s="19">
        <f t="shared" si="1"/>
        <v>8000000</v>
      </c>
      <c r="P30" s="23">
        <f>+'01'!Q30+'02'!Q30</f>
        <v>0</v>
      </c>
      <c r="Q30" s="19"/>
      <c r="R30" s="23">
        <f t="shared" si="2"/>
        <v>0</v>
      </c>
      <c r="S30" s="61">
        <f>+'01'!T30+'02'!T30</f>
        <v>14287056</v>
      </c>
      <c r="T30" s="19">
        <v>36132</v>
      </c>
      <c r="U30" s="61">
        <f t="shared" si="3"/>
        <v>14323188</v>
      </c>
      <c r="V30" s="19">
        <f t="shared" si="4"/>
        <v>-14323188</v>
      </c>
      <c r="W30" s="19">
        <f t="shared" si="5"/>
        <v>8000000</v>
      </c>
    </row>
    <row r="31" spans="2:23">
      <c r="B31" s="19" t="s">
        <v>37</v>
      </c>
      <c r="C31" s="19" t="s">
        <v>38</v>
      </c>
      <c r="D31" s="19" t="s">
        <v>79</v>
      </c>
      <c r="E31" s="20" t="s">
        <v>80</v>
      </c>
      <c r="F31" s="21" t="s">
        <v>81</v>
      </c>
      <c r="G31" s="21" t="s">
        <v>82</v>
      </c>
      <c r="H31" s="19">
        <v>1000</v>
      </c>
      <c r="I31" s="19">
        <v>1000</v>
      </c>
      <c r="J31" s="19"/>
      <c r="K31" s="19"/>
      <c r="L31" s="19"/>
      <c r="M31" s="19"/>
      <c r="N31" s="19">
        <f t="shared" si="0"/>
        <v>0</v>
      </c>
      <c r="O31" s="19">
        <f t="shared" si="1"/>
        <v>1000</v>
      </c>
      <c r="P31" s="23">
        <f>+'01'!Q31+'02'!Q31</f>
        <v>0</v>
      </c>
      <c r="Q31" s="19"/>
      <c r="R31" s="23">
        <f t="shared" si="2"/>
        <v>0</v>
      </c>
      <c r="S31" s="61">
        <f>+'01'!T31+'02'!T31</f>
        <v>0</v>
      </c>
      <c r="T31" s="19"/>
      <c r="U31" s="61">
        <f t="shared" si="3"/>
        <v>0</v>
      </c>
      <c r="V31" s="19">
        <f t="shared" si="4"/>
        <v>0</v>
      </c>
      <c r="W31" s="19">
        <f t="shared" si="5"/>
        <v>1000</v>
      </c>
    </row>
    <row r="32" spans="2:23">
      <c r="B32" s="19" t="s">
        <v>37</v>
      </c>
      <c r="C32" s="19" t="s">
        <v>38</v>
      </c>
      <c r="D32" s="19" t="s">
        <v>83</v>
      </c>
      <c r="E32" s="20" t="s">
        <v>84</v>
      </c>
      <c r="F32" s="21" t="s">
        <v>85</v>
      </c>
      <c r="G32" s="21" t="s">
        <v>86</v>
      </c>
      <c r="H32" s="19">
        <v>1000</v>
      </c>
      <c r="I32" s="19">
        <v>1000</v>
      </c>
      <c r="J32" s="19"/>
      <c r="K32" s="19"/>
      <c r="L32" s="19"/>
      <c r="M32" s="19"/>
      <c r="N32" s="19">
        <f t="shared" si="0"/>
        <v>0</v>
      </c>
      <c r="O32" s="19">
        <f t="shared" si="1"/>
        <v>1000</v>
      </c>
      <c r="P32" s="23">
        <f>+'01'!Q32+'02'!Q32</f>
        <v>0</v>
      </c>
      <c r="Q32" s="19"/>
      <c r="R32" s="23">
        <f t="shared" si="2"/>
        <v>0</v>
      </c>
      <c r="S32" s="61">
        <f>+'01'!T32+'02'!T32</f>
        <v>0</v>
      </c>
      <c r="T32" s="19"/>
      <c r="U32" s="61">
        <f t="shared" si="3"/>
        <v>0</v>
      </c>
      <c r="V32" s="19">
        <f t="shared" si="4"/>
        <v>0</v>
      </c>
      <c r="W32" s="19">
        <f t="shared" si="5"/>
        <v>1000</v>
      </c>
    </row>
    <row r="33" spans="2:23">
      <c r="B33" s="19" t="s">
        <v>37</v>
      </c>
      <c r="C33" s="19" t="s">
        <v>38</v>
      </c>
      <c r="D33" s="19" t="s">
        <v>87</v>
      </c>
      <c r="E33" s="20" t="s">
        <v>88</v>
      </c>
      <c r="F33" s="21" t="s">
        <v>89</v>
      </c>
      <c r="G33" s="21" t="s">
        <v>90</v>
      </c>
      <c r="H33" s="19">
        <v>1000</v>
      </c>
      <c r="I33" s="19">
        <v>1000</v>
      </c>
      <c r="J33" s="19"/>
      <c r="K33" s="19"/>
      <c r="L33" s="19"/>
      <c r="M33" s="19"/>
      <c r="N33" s="19">
        <f t="shared" si="0"/>
        <v>0</v>
      </c>
      <c r="O33" s="19">
        <f t="shared" si="1"/>
        <v>1000</v>
      </c>
      <c r="P33" s="23">
        <f>+'01'!Q33+'02'!Q33</f>
        <v>0</v>
      </c>
      <c r="Q33" s="19"/>
      <c r="R33" s="23">
        <f t="shared" si="2"/>
        <v>0</v>
      </c>
      <c r="S33" s="61">
        <f>+'01'!T33+'02'!T33</f>
        <v>0</v>
      </c>
      <c r="T33" s="19"/>
      <c r="U33" s="61">
        <f t="shared" si="3"/>
        <v>0</v>
      </c>
      <c r="V33" s="19">
        <f t="shared" si="4"/>
        <v>0</v>
      </c>
      <c r="W33" s="19">
        <f t="shared" si="5"/>
        <v>1000</v>
      </c>
    </row>
    <row r="34" spans="2:23">
      <c r="B34" s="19" t="s">
        <v>37</v>
      </c>
      <c r="C34" s="19" t="s">
        <v>38</v>
      </c>
      <c r="D34" s="19" t="s">
        <v>91</v>
      </c>
      <c r="E34" s="20" t="s">
        <v>92</v>
      </c>
      <c r="F34" s="21" t="s">
        <v>42</v>
      </c>
      <c r="G34" s="21" t="s">
        <v>93</v>
      </c>
      <c r="H34" s="19">
        <v>1000</v>
      </c>
      <c r="I34" s="19">
        <v>1000</v>
      </c>
      <c r="J34" s="19"/>
      <c r="K34" s="19"/>
      <c r="L34" s="19"/>
      <c r="M34" s="19"/>
      <c r="N34" s="19">
        <f t="shared" si="0"/>
        <v>0</v>
      </c>
      <c r="O34" s="19">
        <f t="shared" si="1"/>
        <v>1000</v>
      </c>
      <c r="P34" s="23">
        <f>+'01'!Q34+'02'!Q34</f>
        <v>0</v>
      </c>
      <c r="Q34" s="19"/>
      <c r="R34" s="23">
        <f t="shared" si="2"/>
        <v>0</v>
      </c>
      <c r="S34" s="61">
        <f>+'01'!T34+'02'!T34</f>
        <v>0</v>
      </c>
      <c r="T34" s="19"/>
      <c r="U34" s="61">
        <f t="shared" si="3"/>
        <v>0</v>
      </c>
      <c r="V34" s="19">
        <f t="shared" si="4"/>
        <v>0</v>
      </c>
      <c r="W34" s="19">
        <f t="shared" si="5"/>
        <v>1000</v>
      </c>
    </row>
    <row r="35" spans="2:23">
      <c r="B35" s="29" t="s">
        <v>37</v>
      </c>
      <c r="C35" s="29" t="s">
        <v>94</v>
      </c>
      <c r="D35" s="29" t="s">
        <v>5</v>
      </c>
      <c r="E35" s="30"/>
      <c r="F35" s="31"/>
      <c r="G35" s="31" t="s">
        <v>34</v>
      </c>
      <c r="H35" s="29">
        <v>765648056</v>
      </c>
      <c r="I35" s="29">
        <f>SUM(I36:I55)</f>
        <v>765648056</v>
      </c>
      <c r="J35" s="29">
        <f>SUM(J36:J55)</f>
        <v>317331030.81999999</v>
      </c>
      <c r="K35" s="29">
        <f>SUM(K36:K55)</f>
        <v>0</v>
      </c>
      <c r="L35" s="29">
        <f>SUM(L36:L55)</f>
        <v>0</v>
      </c>
      <c r="M35" s="29">
        <f>SUM(M36:M55)</f>
        <v>0</v>
      </c>
      <c r="N35" s="29">
        <f t="shared" si="0"/>
        <v>317331030.81999999</v>
      </c>
      <c r="O35" s="29">
        <f t="shared" si="1"/>
        <v>1082979086.8199999</v>
      </c>
      <c r="P35" s="23">
        <f>+'01'!Q35+'02'!Q35</f>
        <v>433031340.57999998</v>
      </c>
      <c r="Q35" s="29">
        <f>SUM(Q36:Q55)</f>
        <v>53233835.759999998</v>
      </c>
      <c r="R35" s="23">
        <f t="shared" si="2"/>
        <v>486265176.33999997</v>
      </c>
      <c r="S35" s="61">
        <f>+'01'!T35+'02'!T35</f>
        <v>418226791.57999998</v>
      </c>
      <c r="T35" s="29">
        <v>125462968.75999999</v>
      </c>
      <c r="U35" s="61">
        <f t="shared" si="3"/>
        <v>543689760.33999991</v>
      </c>
      <c r="V35" s="29">
        <f t="shared" si="4"/>
        <v>-57424583.99999994</v>
      </c>
      <c r="W35" s="29">
        <f t="shared" si="5"/>
        <v>596713910.48000002</v>
      </c>
    </row>
    <row r="36" spans="2:23">
      <c r="B36" s="19" t="s">
        <v>37</v>
      </c>
      <c r="C36" s="19" t="s">
        <v>94</v>
      </c>
      <c r="D36" s="19" t="s">
        <v>40</v>
      </c>
      <c r="E36" s="20" t="s">
        <v>95</v>
      </c>
      <c r="F36" s="21" t="s">
        <v>42</v>
      </c>
      <c r="G36" s="21" t="s">
        <v>96</v>
      </c>
      <c r="H36" s="19">
        <v>97405886</v>
      </c>
      <c r="I36" s="19">
        <v>97405886</v>
      </c>
      <c r="J36" s="19"/>
      <c r="K36" s="19"/>
      <c r="L36" s="19"/>
      <c r="M36" s="19"/>
      <c r="N36" s="19">
        <f t="shared" si="0"/>
        <v>0</v>
      </c>
      <c r="O36" s="19">
        <f t="shared" si="1"/>
        <v>97405886</v>
      </c>
      <c r="P36" s="23">
        <f>+'01'!Q36+'02'!Q36</f>
        <v>19346669</v>
      </c>
      <c r="Q36" s="19">
        <v>9944104</v>
      </c>
      <c r="R36" s="23">
        <f t="shared" si="2"/>
        <v>29290773</v>
      </c>
      <c r="S36" s="61">
        <f>+'01'!T36+'02'!T36</f>
        <v>18743034</v>
      </c>
      <c r="T36" s="19">
        <v>9414205</v>
      </c>
      <c r="U36" s="61">
        <f t="shared" si="3"/>
        <v>28157239</v>
      </c>
      <c r="V36" s="19">
        <f t="shared" si="4"/>
        <v>1133534</v>
      </c>
      <c r="W36" s="19">
        <f t="shared" si="5"/>
        <v>68115113</v>
      </c>
    </row>
    <row r="37" spans="2:23">
      <c r="B37" s="19" t="s">
        <v>37</v>
      </c>
      <c r="C37" s="19" t="s">
        <v>94</v>
      </c>
      <c r="D37" s="19" t="s">
        <v>44</v>
      </c>
      <c r="E37" s="20" t="s">
        <v>95</v>
      </c>
      <c r="F37" s="21" t="s">
        <v>42</v>
      </c>
      <c r="G37" s="21" t="s">
        <v>96</v>
      </c>
      <c r="H37" s="19">
        <v>312593786</v>
      </c>
      <c r="I37" s="19">
        <v>312593786</v>
      </c>
      <c r="J37" s="19"/>
      <c r="K37" s="19"/>
      <c r="L37" s="19"/>
      <c r="M37" s="19"/>
      <c r="N37" s="19">
        <f t="shared" si="0"/>
        <v>0</v>
      </c>
      <c r="O37" s="19">
        <f t="shared" si="1"/>
        <v>312593786</v>
      </c>
      <c r="P37" s="23">
        <f>+'01'!Q37+'02'!Q37</f>
        <v>46677512</v>
      </c>
      <c r="Q37" s="19">
        <v>18355465</v>
      </c>
      <c r="R37" s="23">
        <f t="shared" si="2"/>
        <v>65032977</v>
      </c>
      <c r="S37" s="61">
        <f>+'01'!T37+'02'!T37</f>
        <v>44765715</v>
      </c>
      <c r="T37" s="19">
        <v>16439179</v>
      </c>
      <c r="U37" s="61">
        <f t="shared" si="3"/>
        <v>61204894</v>
      </c>
      <c r="V37" s="19">
        <f t="shared" si="4"/>
        <v>3828083</v>
      </c>
      <c r="W37" s="19">
        <f t="shared" si="5"/>
        <v>247560809</v>
      </c>
    </row>
    <row r="38" spans="2:23">
      <c r="B38" s="19" t="s">
        <v>37</v>
      </c>
      <c r="C38" s="19" t="s">
        <v>94</v>
      </c>
      <c r="D38" s="19" t="s">
        <v>45</v>
      </c>
      <c r="E38" s="20" t="s">
        <v>95</v>
      </c>
      <c r="F38" s="21" t="s">
        <v>42</v>
      </c>
      <c r="G38" s="21" t="s">
        <v>96</v>
      </c>
      <c r="H38" s="19">
        <v>66618348</v>
      </c>
      <c r="I38" s="19">
        <v>66618348</v>
      </c>
      <c r="J38" s="19"/>
      <c r="K38" s="19"/>
      <c r="L38" s="19"/>
      <c r="M38" s="19"/>
      <c r="N38" s="19">
        <f t="shared" si="0"/>
        <v>0</v>
      </c>
      <c r="O38" s="19">
        <f t="shared" si="1"/>
        <v>66618348</v>
      </c>
      <c r="P38" s="23">
        <f>+'01'!Q38+'02'!Q38</f>
        <v>9712755</v>
      </c>
      <c r="Q38" s="19">
        <v>3819443</v>
      </c>
      <c r="R38" s="23">
        <f t="shared" si="2"/>
        <v>13532198</v>
      </c>
      <c r="S38" s="61">
        <f>+'01'!T38+'02'!T38</f>
        <v>9314943</v>
      </c>
      <c r="T38" s="19">
        <v>3420698</v>
      </c>
      <c r="U38" s="61">
        <f t="shared" si="3"/>
        <v>12735641</v>
      </c>
      <c r="V38" s="19">
        <f t="shared" si="4"/>
        <v>796557</v>
      </c>
      <c r="W38" s="19">
        <f t="shared" si="5"/>
        <v>53086150</v>
      </c>
    </row>
    <row r="39" spans="2:23">
      <c r="B39" s="19" t="s">
        <v>37</v>
      </c>
      <c r="C39" s="19" t="s">
        <v>94</v>
      </c>
      <c r="D39" s="19" t="s">
        <v>46</v>
      </c>
      <c r="E39" s="20" t="s">
        <v>95</v>
      </c>
      <c r="F39" s="21" t="s">
        <v>42</v>
      </c>
      <c r="G39" s="21" t="s">
        <v>96</v>
      </c>
      <c r="H39" s="19">
        <v>133236696</v>
      </c>
      <c r="I39" s="19">
        <v>133236696</v>
      </c>
      <c r="J39" s="19"/>
      <c r="K39" s="19"/>
      <c r="L39" s="19"/>
      <c r="M39" s="19"/>
      <c r="N39" s="19">
        <f t="shared" si="0"/>
        <v>0</v>
      </c>
      <c r="O39" s="19">
        <f t="shared" si="1"/>
        <v>133236696</v>
      </c>
      <c r="P39" s="23">
        <f>+'01'!Q39+'02'!Q39</f>
        <v>19668902</v>
      </c>
      <c r="Q39" s="19">
        <v>7734598</v>
      </c>
      <c r="R39" s="23">
        <f t="shared" si="2"/>
        <v>27403500</v>
      </c>
      <c r="S39" s="61">
        <f>+'01'!T39+'02'!T39</f>
        <v>18863312</v>
      </c>
      <c r="T39" s="19">
        <v>6927116</v>
      </c>
      <c r="U39" s="61">
        <f t="shared" si="3"/>
        <v>25790428</v>
      </c>
      <c r="V39" s="19">
        <f t="shared" si="4"/>
        <v>1613072</v>
      </c>
      <c r="W39" s="19">
        <f t="shared" si="5"/>
        <v>105833196</v>
      </c>
    </row>
    <row r="40" spans="2:23">
      <c r="B40" s="19" t="s">
        <v>37</v>
      </c>
      <c r="C40" s="19" t="s">
        <v>94</v>
      </c>
      <c r="D40" s="19" t="s">
        <v>47</v>
      </c>
      <c r="E40" s="20" t="s">
        <v>95</v>
      </c>
      <c r="F40" s="21" t="s">
        <v>42</v>
      </c>
      <c r="G40" s="21" t="s">
        <v>96</v>
      </c>
      <c r="H40" s="19">
        <v>6000000</v>
      </c>
      <c r="I40" s="19">
        <v>6000000</v>
      </c>
      <c r="J40" s="19"/>
      <c r="K40" s="19"/>
      <c r="L40" s="19"/>
      <c r="M40" s="19"/>
      <c r="N40" s="19">
        <f t="shared" si="0"/>
        <v>0</v>
      </c>
      <c r="O40" s="19">
        <f t="shared" si="1"/>
        <v>6000000</v>
      </c>
      <c r="P40" s="23">
        <f>+'01'!Q40+'02'!Q40</f>
        <v>690668</v>
      </c>
      <c r="Q40" s="19">
        <v>697222</v>
      </c>
      <c r="R40" s="23">
        <f t="shared" si="2"/>
        <v>1387890</v>
      </c>
      <c r="S40" s="61">
        <f>+'01'!T40+'02'!T40</f>
        <v>612235</v>
      </c>
      <c r="T40" s="19">
        <v>697222</v>
      </c>
      <c r="U40" s="61">
        <f t="shared" si="3"/>
        <v>1309457</v>
      </c>
      <c r="V40" s="19">
        <f t="shared" si="4"/>
        <v>78433</v>
      </c>
      <c r="W40" s="19">
        <f t="shared" si="5"/>
        <v>4612110</v>
      </c>
    </row>
    <row r="41" spans="2:23">
      <c r="B41" s="19" t="s">
        <v>37</v>
      </c>
      <c r="C41" s="19" t="s">
        <v>94</v>
      </c>
      <c r="D41" s="19" t="s">
        <v>49</v>
      </c>
      <c r="E41" s="20" t="s">
        <v>95</v>
      </c>
      <c r="F41" s="21" t="s">
        <v>42</v>
      </c>
      <c r="G41" s="21" t="s">
        <v>96</v>
      </c>
      <c r="H41" s="19">
        <v>1000</v>
      </c>
      <c r="I41" s="19">
        <v>1000</v>
      </c>
      <c r="J41" s="19"/>
      <c r="K41" s="19"/>
      <c r="L41" s="19"/>
      <c r="M41" s="19"/>
      <c r="N41" s="19">
        <f t="shared" si="0"/>
        <v>0</v>
      </c>
      <c r="O41" s="19">
        <f t="shared" si="1"/>
        <v>1000</v>
      </c>
      <c r="P41" s="23">
        <f>+'01'!Q41+'02'!Q41</f>
        <v>0</v>
      </c>
      <c r="Q41" s="19"/>
      <c r="R41" s="23">
        <f t="shared" si="2"/>
        <v>0</v>
      </c>
      <c r="S41" s="61">
        <f>+'01'!T41+'02'!T41</f>
        <v>0</v>
      </c>
      <c r="T41" s="19"/>
      <c r="U41" s="61">
        <f t="shared" si="3"/>
        <v>0</v>
      </c>
      <c r="V41" s="19">
        <f t="shared" si="4"/>
        <v>0</v>
      </c>
      <c r="W41" s="19">
        <f t="shared" si="5"/>
        <v>1000</v>
      </c>
    </row>
    <row r="42" spans="2:23">
      <c r="B42" s="19" t="s">
        <v>37</v>
      </c>
      <c r="C42" s="19" t="s">
        <v>94</v>
      </c>
      <c r="D42" s="19" t="s">
        <v>50</v>
      </c>
      <c r="E42" s="20" t="s">
        <v>51</v>
      </c>
      <c r="F42" s="21" t="s">
        <v>52</v>
      </c>
      <c r="G42" s="21" t="s">
        <v>53</v>
      </c>
      <c r="H42" s="19">
        <v>1000000</v>
      </c>
      <c r="I42" s="19">
        <v>1000000</v>
      </c>
      <c r="J42" s="19"/>
      <c r="K42" s="19"/>
      <c r="L42" s="19"/>
      <c r="M42" s="19"/>
      <c r="N42" s="19">
        <f t="shared" si="0"/>
        <v>0</v>
      </c>
      <c r="O42" s="19">
        <f t="shared" si="1"/>
        <v>1000000</v>
      </c>
      <c r="P42" s="23">
        <f>+'01'!Q42+'02'!Q42</f>
        <v>2457920</v>
      </c>
      <c r="Q42" s="19">
        <v>3542551</v>
      </c>
      <c r="R42" s="23">
        <f t="shared" si="2"/>
        <v>6000471</v>
      </c>
      <c r="S42" s="61">
        <f>+'01'!T42+'02'!T42</f>
        <v>281210</v>
      </c>
      <c r="T42" s="19">
        <v>295834</v>
      </c>
      <c r="U42" s="61">
        <f t="shared" si="3"/>
        <v>577044</v>
      </c>
      <c r="V42" s="19">
        <f t="shared" si="4"/>
        <v>5423427</v>
      </c>
      <c r="W42" s="19">
        <f t="shared" si="5"/>
        <v>-5000471</v>
      </c>
    </row>
    <row r="43" spans="2:23">
      <c r="B43" s="19" t="s">
        <v>37</v>
      </c>
      <c r="C43" s="19" t="s">
        <v>94</v>
      </c>
      <c r="D43" s="19" t="s">
        <v>97</v>
      </c>
      <c r="E43" s="20" t="s">
        <v>98</v>
      </c>
      <c r="F43" s="21" t="s">
        <v>56</v>
      </c>
      <c r="G43" s="21" t="s">
        <v>99</v>
      </c>
      <c r="H43" s="19">
        <v>34451530</v>
      </c>
      <c r="I43" s="19">
        <v>34451530</v>
      </c>
      <c r="J43" s="19"/>
      <c r="K43" s="19"/>
      <c r="L43" s="19"/>
      <c r="M43" s="19"/>
      <c r="N43" s="19">
        <f t="shared" si="0"/>
        <v>0</v>
      </c>
      <c r="O43" s="19">
        <f t="shared" si="1"/>
        <v>34451530</v>
      </c>
      <c r="P43" s="23">
        <f>+'01'!Q43+'02'!Q43</f>
        <v>5178321</v>
      </c>
      <c r="Q43" s="19">
        <v>2666273</v>
      </c>
      <c r="R43" s="23">
        <f t="shared" si="2"/>
        <v>7844594</v>
      </c>
      <c r="S43" s="61">
        <f>+'01'!T43+'02'!T43</f>
        <v>0</v>
      </c>
      <c r="T43" s="19">
        <v>0</v>
      </c>
      <c r="U43" s="61">
        <f t="shared" si="3"/>
        <v>0</v>
      </c>
      <c r="V43" s="19">
        <f t="shared" si="4"/>
        <v>7844594</v>
      </c>
      <c r="W43" s="19">
        <f t="shared" si="5"/>
        <v>26606936</v>
      </c>
    </row>
    <row r="44" spans="2:23">
      <c r="B44" s="19" t="s">
        <v>37</v>
      </c>
      <c r="C44" s="19" t="s">
        <v>94</v>
      </c>
      <c r="D44" s="19" t="s">
        <v>58</v>
      </c>
      <c r="E44" s="20" t="s">
        <v>98</v>
      </c>
      <c r="F44" s="21" t="s">
        <v>56</v>
      </c>
      <c r="G44" s="21" t="s">
        <v>99</v>
      </c>
      <c r="H44" s="19">
        <v>63948624</v>
      </c>
      <c r="I44" s="19">
        <v>63948624</v>
      </c>
      <c r="J44" s="19"/>
      <c r="K44" s="19"/>
      <c r="L44" s="19"/>
      <c r="M44" s="19"/>
      <c r="N44" s="19">
        <f t="shared" si="0"/>
        <v>0</v>
      </c>
      <c r="O44" s="19">
        <f t="shared" si="1"/>
        <v>63948624</v>
      </c>
      <c r="P44" s="23">
        <f>+'01'!Q44+'02'!Q44</f>
        <v>7332668</v>
      </c>
      <c r="Q44" s="19">
        <v>3966989</v>
      </c>
      <c r="R44" s="23">
        <f t="shared" si="2"/>
        <v>11299657</v>
      </c>
      <c r="S44" s="61">
        <f>+'01'!T44+'02'!T44</f>
        <v>0</v>
      </c>
      <c r="T44" s="19">
        <v>0</v>
      </c>
      <c r="U44" s="61">
        <f t="shared" si="3"/>
        <v>0</v>
      </c>
      <c r="V44" s="19">
        <f t="shared" si="4"/>
        <v>11299657</v>
      </c>
      <c r="W44" s="19">
        <f t="shared" si="5"/>
        <v>52648967</v>
      </c>
    </row>
    <row r="45" spans="2:23">
      <c r="B45" s="19" t="s">
        <v>37</v>
      </c>
      <c r="C45" s="19" t="s">
        <v>94</v>
      </c>
      <c r="D45" s="19" t="s">
        <v>59</v>
      </c>
      <c r="E45" s="20" t="s">
        <v>98</v>
      </c>
      <c r="F45" s="21" t="s">
        <v>56</v>
      </c>
      <c r="G45" s="21" t="s">
        <v>99</v>
      </c>
      <c r="H45" s="19">
        <v>13628395</v>
      </c>
      <c r="I45" s="19">
        <v>13628395</v>
      </c>
      <c r="J45" s="19"/>
      <c r="K45" s="19"/>
      <c r="L45" s="19"/>
      <c r="M45" s="19"/>
      <c r="N45" s="19">
        <f t="shared" si="0"/>
        <v>0</v>
      </c>
      <c r="O45" s="19">
        <f t="shared" si="1"/>
        <v>13628395</v>
      </c>
      <c r="P45" s="23">
        <f>+'01'!Q45+'02'!Q45</f>
        <v>1525797</v>
      </c>
      <c r="Q45" s="19">
        <v>825460</v>
      </c>
      <c r="R45" s="23">
        <f t="shared" si="2"/>
        <v>2351257</v>
      </c>
      <c r="S45" s="61">
        <f>+'01'!T45+'02'!T45</f>
        <v>0</v>
      </c>
      <c r="T45" s="19">
        <v>0</v>
      </c>
      <c r="U45" s="61">
        <f t="shared" si="3"/>
        <v>0</v>
      </c>
      <c r="V45" s="19">
        <f t="shared" si="4"/>
        <v>2351257</v>
      </c>
      <c r="W45" s="19">
        <f t="shared" si="5"/>
        <v>11277138</v>
      </c>
    </row>
    <row r="46" spans="2:23">
      <c r="B46" s="19" t="s">
        <v>37</v>
      </c>
      <c r="C46" s="19" t="s">
        <v>94</v>
      </c>
      <c r="D46" s="19" t="s">
        <v>60</v>
      </c>
      <c r="E46" s="20" t="s">
        <v>98</v>
      </c>
      <c r="F46" s="21" t="s">
        <v>56</v>
      </c>
      <c r="G46" s="21" t="s">
        <v>99</v>
      </c>
      <c r="H46" s="19">
        <v>27256791</v>
      </c>
      <c r="I46" s="19">
        <v>27256791</v>
      </c>
      <c r="J46" s="19"/>
      <c r="K46" s="19"/>
      <c r="L46" s="19"/>
      <c r="M46" s="19"/>
      <c r="N46" s="19">
        <f t="shared" si="0"/>
        <v>0</v>
      </c>
      <c r="O46" s="19">
        <f t="shared" si="1"/>
        <v>27256791</v>
      </c>
      <c r="P46" s="23">
        <f>+'01'!Q46+'02'!Q46</f>
        <v>3089829</v>
      </c>
      <c r="Q46" s="19">
        <v>1671604</v>
      </c>
      <c r="R46" s="23">
        <f t="shared" si="2"/>
        <v>4761433</v>
      </c>
      <c r="S46" s="61">
        <f>+'01'!T46+'02'!T46</f>
        <v>0</v>
      </c>
      <c r="T46" s="19">
        <v>0</v>
      </c>
      <c r="U46" s="61">
        <f t="shared" si="3"/>
        <v>0</v>
      </c>
      <c r="V46" s="19">
        <f t="shared" si="4"/>
        <v>4761433</v>
      </c>
      <c r="W46" s="19">
        <f t="shared" si="5"/>
        <v>22495358</v>
      </c>
    </row>
    <row r="47" spans="2:23">
      <c r="B47" s="19" t="s">
        <v>37</v>
      </c>
      <c r="C47" s="19" t="s">
        <v>94</v>
      </c>
      <c r="D47" s="19" t="s">
        <v>61</v>
      </c>
      <c r="E47" s="20" t="s">
        <v>62</v>
      </c>
      <c r="F47" s="21" t="s">
        <v>63</v>
      </c>
      <c r="G47" s="21" t="s">
        <v>64</v>
      </c>
      <c r="H47" s="19">
        <v>6000000</v>
      </c>
      <c r="I47" s="19">
        <v>6000000</v>
      </c>
      <c r="J47" s="19"/>
      <c r="K47" s="19"/>
      <c r="L47" s="19"/>
      <c r="M47" s="19"/>
      <c r="N47" s="19">
        <f t="shared" si="0"/>
        <v>0</v>
      </c>
      <c r="O47" s="19">
        <f t="shared" si="1"/>
        <v>6000000</v>
      </c>
      <c r="P47" s="23">
        <f>+'01'!Q47+'02'!Q47</f>
        <v>19268.760000000002</v>
      </c>
      <c r="Q47" s="19">
        <v>10126.76</v>
      </c>
      <c r="R47" s="23">
        <f t="shared" si="2"/>
        <v>29395.520000000004</v>
      </c>
      <c r="S47" s="61">
        <f>+'01'!T47+'02'!T47</f>
        <v>19268.760000000002</v>
      </c>
      <c r="T47" s="19">
        <v>10126.76</v>
      </c>
      <c r="U47" s="61">
        <f t="shared" si="3"/>
        <v>29395.520000000004</v>
      </c>
      <c r="V47" s="19">
        <f t="shared" si="4"/>
        <v>0</v>
      </c>
      <c r="W47" s="19">
        <f t="shared" si="5"/>
        <v>5970604.4800000004</v>
      </c>
    </row>
    <row r="48" spans="2:23">
      <c r="B48" s="19" t="s">
        <v>37</v>
      </c>
      <c r="C48" s="19" t="s">
        <v>94</v>
      </c>
      <c r="D48" s="19" t="s">
        <v>65</v>
      </c>
      <c r="E48" s="20" t="s">
        <v>66</v>
      </c>
      <c r="F48" s="21" t="s">
        <v>52</v>
      </c>
      <c r="G48" s="21" t="s">
        <v>67</v>
      </c>
      <c r="H48" s="19">
        <v>1000</v>
      </c>
      <c r="I48" s="19">
        <v>1000</v>
      </c>
      <c r="J48" s="19"/>
      <c r="K48" s="19"/>
      <c r="L48" s="19"/>
      <c r="M48" s="19"/>
      <c r="N48" s="19">
        <f t="shared" si="0"/>
        <v>0</v>
      </c>
      <c r="O48" s="19">
        <f t="shared" si="1"/>
        <v>1000</v>
      </c>
      <c r="P48" s="23">
        <f>+'01'!Q48+'02'!Q48</f>
        <v>0</v>
      </c>
      <c r="Q48" s="19"/>
      <c r="R48" s="23">
        <f t="shared" si="2"/>
        <v>0</v>
      </c>
      <c r="S48" s="61">
        <f>+'01'!T48+'02'!T48</f>
        <v>0</v>
      </c>
      <c r="T48" s="19"/>
      <c r="U48" s="61">
        <f t="shared" si="3"/>
        <v>0</v>
      </c>
      <c r="V48" s="19">
        <f t="shared" si="4"/>
        <v>0</v>
      </c>
      <c r="W48" s="19">
        <f t="shared" si="5"/>
        <v>1000</v>
      </c>
    </row>
    <row r="49" spans="2:23">
      <c r="B49" s="19" t="s">
        <v>37</v>
      </c>
      <c r="C49" s="19" t="s">
        <v>94</v>
      </c>
      <c r="D49" s="19" t="s">
        <v>68</v>
      </c>
      <c r="E49" s="20" t="s">
        <v>69</v>
      </c>
      <c r="F49" s="21" t="s">
        <v>42</v>
      </c>
      <c r="G49" s="21" t="s">
        <v>70</v>
      </c>
      <c r="H49" s="19">
        <v>1000</v>
      </c>
      <c r="I49" s="19">
        <v>1000</v>
      </c>
      <c r="J49" s="19"/>
      <c r="K49" s="19"/>
      <c r="L49" s="19"/>
      <c r="M49" s="19"/>
      <c r="N49" s="19">
        <f t="shared" si="0"/>
        <v>0</v>
      </c>
      <c r="O49" s="19">
        <f t="shared" si="1"/>
        <v>1000</v>
      </c>
      <c r="P49" s="23">
        <f>+'01'!Q49+'02'!Q49</f>
        <v>0</v>
      </c>
      <c r="Q49" s="19"/>
      <c r="R49" s="23">
        <f t="shared" si="2"/>
        <v>0</v>
      </c>
      <c r="S49" s="61">
        <f>+'01'!T49+'02'!T49</f>
        <v>0</v>
      </c>
      <c r="T49" s="19"/>
      <c r="U49" s="61">
        <f t="shared" si="3"/>
        <v>0</v>
      </c>
      <c r="V49" s="19">
        <f t="shared" si="4"/>
        <v>0</v>
      </c>
      <c r="W49" s="19">
        <f t="shared" si="5"/>
        <v>1000</v>
      </c>
    </row>
    <row r="50" spans="2:23">
      <c r="B50" s="19" t="s">
        <v>37</v>
      </c>
      <c r="C50" s="19" t="s">
        <v>94</v>
      </c>
      <c r="D50" s="19" t="s">
        <v>71</v>
      </c>
      <c r="E50" s="20" t="s">
        <v>72</v>
      </c>
      <c r="F50" s="21" t="s">
        <v>73</v>
      </c>
      <c r="G50" s="21" t="s">
        <v>74</v>
      </c>
      <c r="H50" s="19">
        <v>1000</v>
      </c>
      <c r="I50" s="19">
        <v>1000</v>
      </c>
      <c r="J50" s="19">
        <v>317331030.81999999</v>
      </c>
      <c r="K50" s="19"/>
      <c r="L50" s="19"/>
      <c r="M50" s="19"/>
      <c r="N50" s="19">
        <f t="shared" si="0"/>
        <v>317331030.81999999</v>
      </c>
      <c r="O50" s="19">
        <f t="shared" si="1"/>
        <v>317332030.81999999</v>
      </c>
      <c r="P50" s="23">
        <f>+'01'!Q50+'02'!Q50</f>
        <v>317331030.81999999</v>
      </c>
      <c r="Q50" s="19">
        <v>0</v>
      </c>
      <c r="R50" s="23">
        <f t="shared" si="2"/>
        <v>317331030.81999999</v>
      </c>
      <c r="S50" s="61">
        <f>+'01'!T50+'02'!T50</f>
        <v>317331030.81999999</v>
      </c>
      <c r="T50" s="19">
        <v>0</v>
      </c>
      <c r="U50" s="61">
        <f t="shared" si="3"/>
        <v>317331030.81999999</v>
      </c>
      <c r="V50" s="19">
        <f t="shared" si="4"/>
        <v>0</v>
      </c>
      <c r="W50" s="19">
        <f t="shared" si="5"/>
        <v>1000</v>
      </c>
    </row>
    <row r="51" spans="2:23">
      <c r="B51" s="19" t="s">
        <v>37</v>
      </c>
      <c r="C51" s="19" t="s">
        <v>94</v>
      </c>
      <c r="D51" s="19" t="s">
        <v>75</v>
      </c>
      <c r="E51" s="20" t="s">
        <v>76</v>
      </c>
      <c r="F51" s="21" t="s">
        <v>77</v>
      </c>
      <c r="G51" s="21" t="s">
        <v>78</v>
      </c>
      <c r="H51" s="19">
        <v>3500000</v>
      </c>
      <c r="I51" s="19">
        <v>3500000</v>
      </c>
      <c r="J51" s="19"/>
      <c r="K51" s="19"/>
      <c r="L51" s="19"/>
      <c r="M51" s="19"/>
      <c r="N51" s="19">
        <f t="shared" si="0"/>
        <v>0</v>
      </c>
      <c r="O51" s="19">
        <f t="shared" si="1"/>
        <v>3500000</v>
      </c>
      <c r="P51" s="23">
        <f>+'01'!Q51+'02'!Q51</f>
        <v>0</v>
      </c>
      <c r="Q51" s="19"/>
      <c r="R51" s="23">
        <f t="shared" si="2"/>
        <v>0</v>
      </c>
      <c r="S51" s="61">
        <f>+'01'!T51+'02'!T51</f>
        <v>8296043</v>
      </c>
      <c r="T51" s="19">
        <v>88258588</v>
      </c>
      <c r="U51" s="61">
        <f t="shared" si="3"/>
        <v>96554631</v>
      </c>
      <c r="V51" s="19">
        <f t="shared" si="4"/>
        <v>-96554631</v>
      </c>
      <c r="W51" s="19">
        <f t="shared" si="5"/>
        <v>3500000</v>
      </c>
    </row>
    <row r="52" spans="2:23">
      <c r="B52" s="19" t="s">
        <v>37</v>
      </c>
      <c r="C52" s="19" t="s">
        <v>94</v>
      </c>
      <c r="D52" s="19" t="s">
        <v>79</v>
      </c>
      <c r="E52" s="20" t="s">
        <v>80</v>
      </c>
      <c r="F52" s="21" t="s">
        <v>81</v>
      </c>
      <c r="G52" s="21" t="s">
        <v>82</v>
      </c>
      <c r="H52" s="19">
        <v>1000</v>
      </c>
      <c r="I52" s="19">
        <v>1000</v>
      </c>
      <c r="J52" s="19"/>
      <c r="K52" s="19"/>
      <c r="L52" s="19"/>
      <c r="M52" s="19"/>
      <c r="N52" s="19">
        <f t="shared" si="0"/>
        <v>0</v>
      </c>
      <c r="O52" s="19">
        <f t="shared" si="1"/>
        <v>1000</v>
      </c>
      <c r="P52" s="23">
        <f>+'01'!Q52+'02'!Q52</f>
        <v>0</v>
      </c>
      <c r="Q52" s="19"/>
      <c r="R52" s="23">
        <f t="shared" si="2"/>
        <v>0</v>
      </c>
      <c r="S52" s="61">
        <f>+'01'!T52+'02'!T52</f>
        <v>0</v>
      </c>
      <c r="T52" s="19"/>
      <c r="U52" s="61">
        <f t="shared" si="3"/>
        <v>0</v>
      </c>
      <c r="V52" s="19">
        <f t="shared" si="4"/>
        <v>0</v>
      </c>
      <c r="W52" s="19">
        <f t="shared" si="5"/>
        <v>1000</v>
      </c>
    </row>
    <row r="53" spans="2:23">
      <c r="B53" s="19" t="s">
        <v>37</v>
      </c>
      <c r="C53" s="19" t="s">
        <v>94</v>
      </c>
      <c r="D53" s="19" t="s">
        <v>83</v>
      </c>
      <c r="E53" s="20" t="s">
        <v>84</v>
      </c>
      <c r="F53" s="21" t="s">
        <v>85</v>
      </c>
      <c r="G53" s="21" t="s">
        <v>86</v>
      </c>
      <c r="H53" s="19">
        <v>1000</v>
      </c>
      <c r="I53" s="19">
        <v>1000</v>
      </c>
      <c r="J53" s="19"/>
      <c r="K53" s="19"/>
      <c r="L53" s="19"/>
      <c r="M53" s="19"/>
      <c r="N53" s="19">
        <f t="shared" si="0"/>
        <v>0</v>
      </c>
      <c r="O53" s="19">
        <f t="shared" si="1"/>
        <v>1000</v>
      </c>
      <c r="P53" s="23">
        <f>+'01'!Q53+'02'!Q53</f>
        <v>0</v>
      </c>
      <c r="Q53" s="19"/>
      <c r="R53" s="23">
        <f t="shared" si="2"/>
        <v>0</v>
      </c>
      <c r="S53" s="61">
        <f>+'01'!T53+'02'!T53</f>
        <v>0</v>
      </c>
      <c r="T53" s="19"/>
      <c r="U53" s="61">
        <f t="shared" si="3"/>
        <v>0</v>
      </c>
      <c r="V53" s="19">
        <f t="shared" si="4"/>
        <v>0</v>
      </c>
      <c r="W53" s="19">
        <f t="shared" si="5"/>
        <v>1000</v>
      </c>
    </row>
    <row r="54" spans="2:23">
      <c r="B54" s="19" t="s">
        <v>37</v>
      </c>
      <c r="C54" s="19" t="s">
        <v>94</v>
      </c>
      <c r="D54" s="19" t="s">
        <v>87</v>
      </c>
      <c r="E54" s="20" t="s">
        <v>88</v>
      </c>
      <c r="F54" s="21" t="s">
        <v>89</v>
      </c>
      <c r="G54" s="21" t="s">
        <v>90</v>
      </c>
      <c r="H54" s="19">
        <v>1000</v>
      </c>
      <c r="I54" s="19">
        <v>1000</v>
      </c>
      <c r="J54" s="19"/>
      <c r="K54" s="19"/>
      <c r="L54" s="19"/>
      <c r="M54" s="19"/>
      <c r="N54" s="19">
        <f t="shared" si="0"/>
        <v>0</v>
      </c>
      <c r="O54" s="19">
        <f t="shared" si="1"/>
        <v>1000</v>
      </c>
      <c r="P54" s="23">
        <f>+'01'!Q54+'02'!Q54</f>
        <v>0</v>
      </c>
      <c r="Q54" s="19"/>
      <c r="R54" s="23">
        <f t="shared" si="2"/>
        <v>0</v>
      </c>
      <c r="S54" s="61">
        <f>+'01'!T54+'02'!T54</f>
        <v>0</v>
      </c>
      <c r="T54" s="19"/>
      <c r="U54" s="61">
        <f t="shared" si="3"/>
        <v>0</v>
      </c>
      <c r="V54" s="19">
        <f t="shared" si="4"/>
        <v>0</v>
      </c>
      <c r="W54" s="19">
        <f t="shared" si="5"/>
        <v>1000</v>
      </c>
    </row>
    <row r="55" spans="2:23">
      <c r="B55" s="19" t="s">
        <v>37</v>
      </c>
      <c r="C55" s="19" t="s">
        <v>94</v>
      </c>
      <c r="D55" s="19" t="s">
        <v>91</v>
      </c>
      <c r="E55" s="20" t="s">
        <v>92</v>
      </c>
      <c r="F55" s="21" t="s">
        <v>42</v>
      </c>
      <c r="G55" s="21" t="s">
        <v>93</v>
      </c>
      <c r="H55" s="19">
        <v>1000</v>
      </c>
      <c r="I55" s="19">
        <v>1000</v>
      </c>
      <c r="J55" s="19"/>
      <c r="K55" s="19"/>
      <c r="L55" s="19"/>
      <c r="M55" s="19"/>
      <c r="N55" s="19">
        <f t="shared" si="0"/>
        <v>0</v>
      </c>
      <c r="O55" s="19">
        <f t="shared" si="1"/>
        <v>1000</v>
      </c>
      <c r="P55" s="23">
        <f>+'01'!Q55+'02'!Q55</f>
        <v>0</v>
      </c>
      <c r="Q55" s="19"/>
      <c r="R55" s="23">
        <f t="shared" si="2"/>
        <v>0</v>
      </c>
      <c r="S55" s="61">
        <f>+'01'!T55+'02'!T55</f>
        <v>0</v>
      </c>
      <c r="T55" s="19"/>
      <c r="U55" s="61">
        <f t="shared" si="3"/>
        <v>0</v>
      </c>
      <c r="V55" s="19">
        <f t="shared" si="4"/>
        <v>0</v>
      </c>
      <c r="W55" s="19">
        <f t="shared" si="5"/>
        <v>1000</v>
      </c>
    </row>
    <row r="56" spans="2:23">
      <c r="B56" s="32" t="s">
        <v>37</v>
      </c>
      <c r="C56" s="32" t="s">
        <v>100</v>
      </c>
      <c r="D56" s="32" t="s">
        <v>5</v>
      </c>
      <c r="E56" s="33"/>
      <c r="F56" s="34"/>
      <c r="G56" s="34" t="s">
        <v>34</v>
      </c>
      <c r="H56" s="32">
        <v>1739115509</v>
      </c>
      <c r="I56" s="32">
        <f>SUM(I57:I79)</f>
        <v>1739115509</v>
      </c>
      <c r="J56" s="32">
        <f>SUM(J57:J79)</f>
        <v>5455977.6200000001</v>
      </c>
      <c r="K56" s="32">
        <f>SUM(K57:K79)</f>
        <v>0</v>
      </c>
      <c r="L56" s="32">
        <f>SUM(L57:L79)</f>
        <v>0</v>
      </c>
      <c r="M56" s="32">
        <f>SUM(M57:M79)</f>
        <v>0</v>
      </c>
      <c r="N56" s="32">
        <f t="shared" si="0"/>
        <v>5455977.6200000001</v>
      </c>
      <c r="O56" s="32">
        <f t="shared" si="1"/>
        <v>1744571486.6199999</v>
      </c>
      <c r="P56" s="23">
        <f>+'01'!Q56+'02'!Q56</f>
        <v>327293528.43000001</v>
      </c>
      <c r="Q56" s="32">
        <f>SUM(Q57:Q79)</f>
        <v>168654171.50999999</v>
      </c>
      <c r="R56" s="23">
        <f t="shared" si="2"/>
        <v>495947699.94</v>
      </c>
      <c r="S56" s="61">
        <f>+'01'!T56+'02'!T56</f>
        <v>279741656.43000001</v>
      </c>
      <c r="T56" s="32">
        <v>123250853.51000001</v>
      </c>
      <c r="U56" s="61">
        <f t="shared" si="3"/>
        <v>402992509.94</v>
      </c>
      <c r="V56" s="32">
        <f t="shared" si="4"/>
        <v>92955190</v>
      </c>
      <c r="W56" s="32">
        <f t="shared" si="5"/>
        <v>1248623786.6799998</v>
      </c>
    </row>
    <row r="57" spans="2:23">
      <c r="B57" s="19" t="s">
        <v>37</v>
      </c>
      <c r="C57" s="19" t="s">
        <v>100</v>
      </c>
      <c r="D57" s="19" t="s">
        <v>49</v>
      </c>
      <c r="E57" s="20" t="s">
        <v>95</v>
      </c>
      <c r="F57" s="21" t="s">
        <v>42</v>
      </c>
      <c r="G57" s="21" t="s">
        <v>96</v>
      </c>
      <c r="H57" s="19">
        <v>1000</v>
      </c>
      <c r="I57" s="19">
        <v>1000</v>
      </c>
      <c r="J57" s="19"/>
      <c r="K57" s="19"/>
      <c r="L57" s="19"/>
      <c r="M57" s="19"/>
      <c r="N57" s="19">
        <f t="shared" si="0"/>
        <v>0</v>
      </c>
      <c r="O57" s="19">
        <f t="shared" si="1"/>
        <v>1000</v>
      </c>
      <c r="P57" s="23">
        <f>+'01'!Q57+'02'!Q57</f>
        <v>0</v>
      </c>
      <c r="Q57" s="19"/>
      <c r="R57" s="23">
        <f t="shared" si="2"/>
        <v>0</v>
      </c>
      <c r="S57" s="61">
        <f>+'01'!T57+'02'!T57</f>
        <v>0</v>
      </c>
      <c r="T57" s="19"/>
      <c r="U57" s="61">
        <f t="shared" si="3"/>
        <v>0</v>
      </c>
      <c r="V57" s="19">
        <f t="shared" si="4"/>
        <v>0</v>
      </c>
      <c r="W57" s="19">
        <f t="shared" si="5"/>
        <v>1000</v>
      </c>
    </row>
    <row r="58" spans="2:23">
      <c r="B58" s="19" t="s">
        <v>37</v>
      </c>
      <c r="C58" s="19" t="s">
        <v>100</v>
      </c>
      <c r="D58" s="19" t="s">
        <v>101</v>
      </c>
      <c r="E58" s="20" t="s">
        <v>95</v>
      </c>
      <c r="F58" s="21" t="s">
        <v>42</v>
      </c>
      <c r="G58" s="21" t="s">
        <v>96</v>
      </c>
      <c r="H58" s="19">
        <v>31758767</v>
      </c>
      <c r="I58" s="19">
        <v>31758767</v>
      </c>
      <c r="J58" s="19"/>
      <c r="K58" s="19"/>
      <c r="L58" s="19"/>
      <c r="M58" s="19"/>
      <c r="N58" s="19">
        <f t="shared" si="0"/>
        <v>0</v>
      </c>
      <c r="O58" s="19">
        <f t="shared" si="1"/>
        <v>31758767</v>
      </c>
      <c r="P58" s="23">
        <f>+'01'!Q58+'02'!Q58</f>
        <v>6486092</v>
      </c>
      <c r="Q58" s="19">
        <v>3324835</v>
      </c>
      <c r="R58" s="23">
        <f t="shared" si="2"/>
        <v>9810927</v>
      </c>
      <c r="S58" s="61">
        <f>+'01'!T58+'02'!T58</f>
        <v>6166732</v>
      </c>
      <c r="T58" s="19">
        <v>3109697</v>
      </c>
      <c r="U58" s="61">
        <f t="shared" si="3"/>
        <v>9276429</v>
      </c>
      <c r="V58" s="19">
        <f t="shared" si="4"/>
        <v>534498</v>
      </c>
      <c r="W58" s="19">
        <f t="shared" si="5"/>
        <v>21947840</v>
      </c>
    </row>
    <row r="59" spans="2:23">
      <c r="B59" s="19" t="s">
        <v>37</v>
      </c>
      <c r="C59" s="19" t="s">
        <v>100</v>
      </c>
      <c r="D59" s="19" t="s">
        <v>102</v>
      </c>
      <c r="E59" s="20" t="s">
        <v>95</v>
      </c>
      <c r="F59" s="21" t="s">
        <v>42</v>
      </c>
      <c r="G59" s="21" t="s">
        <v>96</v>
      </c>
      <c r="H59" s="19">
        <v>540152429</v>
      </c>
      <c r="I59" s="19">
        <v>540152429</v>
      </c>
      <c r="J59" s="19"/>
      <c r="K59" s="19"/>
      <c r="L59" s="19"/>
      <c r="M59" s="19"/>
      <c r="N59" s="19">
        <f t="shared" si="0"/>
        <v>0</v>
      </c>
      <c r="O59" s="19">
        <f t="shared" si="1"/>
        <v>540152429</v>
      </c>
      <c r="P59" s="23">
        <f>+'01'!Q59+'02'!Q59</f>
        <v>112766083</v>
      </c>
      <c r="Q59" s="19">
        <v>57805016</v>
      </c>
      <c r="R59" s="23">
        <f t="shared" si="2"/>
        <v>170571099</v>
      </c>
      <c r="S59" s="61">
        <f>+'01'!T59+'02'!T59</f>
        <v>107213749</v>
      </c>
      <c r="T59" s="19">
        <v>54064664</v>
      </c>
      <c r="U59" s="61">
        <f t="shared" si="3"/>
        <v>161278413</v>
      </c>
      <c r="V59" s="19">
        <f t="shared" si="4"/>
        <v>9292686</v>
      </c>
      <c r="W59" s="19">
        <f t="shared" si="5"/>
        <v>369581330</v>
      </c>
    </row>
    <row r="60" spans="2:23">
      <c r="B60" s="19" t="s">
        <v>37</v>
      </c>
      <c r="C60" s="19" t="s">
        <v>100</v>
      </c>
      <c r="D60" s="19" t="s">
        <v>103</v>
      </c>
      <c r="E60" s="20" t="s">
        <v>95</v>
      </c>
      <c r="F60" s="21" t="s">
        <v>42</v>
      </c>
      <c r="G60" s="21" t="s">
        <v>96</v>
      </c>
      <c r="H60" s="19">
        <v>372227758</v>
      </c>
      <c r="I60" s="19">
        <v>372227758</v>
      </c>
      <c r="J60" s="19"/>
      <c r="K60" s="19"/>
      <c r="L60" s="19"/>
      <c r="M60" s="19"/>
      <c r="N60" s="19">
        <f t="shared" si="0"/>
        <v>0</v>
      </c>
      <c r="O60" s="19">
        <f t="shared" si="1"/>
        <v>372227758</v>
      </c>
      <c r="P60" s="23">
        <f>+'01'!Q60+'02'!Q60</f>
        <v>76020070</v>
      </c>
      <c r="Q60" s="19">
        <v>38968644</v>
      </c>
      <c r="R60" s="23">
        <f t="shared" si="2"/>
        <v>114988714</v>
      </c>
      <c r="S60" s="61">
        <f>+'01'!T60+'02'!T60</f>
        <v>72277023</v>
      </c>
      <c r="T60" s="19">
        <v>36447125</v>
      </c>
      <c r="U60" s="61">
        <f t="shared" si="3"/>
        <v>108724148</v>
      </c>
      <c r="V60" s="19">
        <f t="shared" si="4"/>
        <v>6264566</v>
      </c>
      <c r="W60" s="19">
        <f t="shared" si="5"/>
        <v>257239044</v>
      </c>
    </row>
    <row r="61" spans="2:23">
      <c r="B61" s="19" t="s">
        <v>37</v>
      </c>
      <c r="C61" s="19" t="s">
        <v>100</v>
      </c>
      <c r="D61" s="19" t="s">
        <v>104</v>
      </c>
      <c r="E61" s="20" t="s">
        <v>95</v>
      </c>
      <c r="F61" s="21" t="s">
        <v>42</v>
      </c>
      <c r="G61" s="21" t="s">
        <v>96</v>
      </c>
      <c r="H61" s="19">
        <v>56262219</v>
      </c>
      <c r="I61" s="19">
        <v>56262219</v>
      </c>
      <c r="J61" s="19"/>
      <c r="K61" s="19"/>
      <c r="L61" s="19"/>
      <c r="M61" s="19"/>
      <c r="N61" s="19">
        <f t="shared" si="0"/>
        <v>0</v>
      </c>
      <c r="O61" s="19">
        <f t="shared" si="1"/>
        <v>56262219</v>
      </c>
      <c r="P61" s="23">
        <f>+'01'!Q61+'02'!Q61</f>
        <v>9039673</v>
      </c>
      <c r="Q61" s="19">
        <v>4633826</v>
      </c>
      <c r="R61" s="23">
        <f t="shared" si="2"/>
        <v>13673499</v>
      </c>
      <c r="S61" s="61">
        <f>+'01'!T61+'02'!T61</f>
        <v>8594581</v>
      </c>
      <c r="T61" s="19">
        <v>4333988</v>
      </c>
      <c r="U61" s="61">
        <f t="shared" si="3"/>
        <v>12928569</v>
      </c>
      <c r="V61" s="19">
        <f t="shared" si="4"/>
        <v>744930</v>
      </c>
      <c r="W61" s="19">
        <f t="shared" si="5"/>
        <v>42588720</v>
      </c>
    </row>
    <row r="62" spans="2:23">
      <c r="B62" s="19" t="s">
        <v>37</v>
      </c>
      <c r="C62" s="19" t="s">
        <v>100</v>
      </c>
      <c r="D62" s="19" t="s">
        <v>105</v>
      </c>
      <c r="E62" s="20" t="s">
        <v>95</v>
      </c>
      <c r="F62" s="21" t="s">
        <v>42</v>
      </c>
      <c r="G62" s="21" t="s">
        <v>96</v>
      </c>
      <c r="H62" s="19">
        <v>150916663</v>
      </c>
      <c r="I62" s="19">
        <v>150916663</v>
      </c>
      <c r="J62" s="19"/>
      <c r="K62" s="19"/>
      <c r="L62" s="19"/>
      <c r="M62" s="19"/>
      <c r="N62" s="19">
        <f t="shared" si="0"/>
        <v>0</v>
      </c>
      <c r="O62" s="19">
        <f t="shared" si="1"/>
        <v>150916663</v>
      </c>
      <c r="P62" s="23">
        <f>+'01'!Q62+'02'!Q62</f>
        <v>30821708</v>
      </c>
      <c r="Q62" s="19">
        <v>15799516</v>
      </c>
      <c r="R62" s="23">
        <f t="shared" si="2"/>
        <v>46621224</v>
      </c>
      <c r="S62" s="61">
        <f>+'01'!T62+'02'!T62</f>
        <v>29304120</v>
      </c>
      <c r="T62" s="19">
        <v>14777186</v>
      </c>
      <c r="U62" s="61">
        <f t="shared" si="3"/>
        <v>44081306</v>
      </c>
      <c r="V62" s="19">
        <f t="shared" si="4"/>
        <v>2539918</v>
      </c>
      <c r="W62" s="19">
        <f t="shared" si="5"/>
        <v>104295439</v>
      </c>
    </row>
    <row r="63" spans="2:23">
      <c r="B63" s="19" t="s">
        <v>37</v>
      </c>
      <c r="C63" s="19" t="s">
        <v>100</v>
      </c>
      <c r="D63" s="19" t="s">
        <v>106</v>
      </c>
      <c r="E63" s="20" t="s">
        <v>95</v>
      </c>
      <c r="F63" s="21" t="s">
        <v>42</v>
      </c>
      <c r="G63" s="21" t="s">
        <v>96</v>
      </c>
      <c r="H63" s="19">
        <v>99027338</v>
      </c>
      <c r="I63" s="19">
        <v>99027338</v>
      </c>
      <c r="J63" s="19"/>
      <c r="K63" s="19"/>
      <c r="L63" s="19"/>
      <c r="M63" s="19"/>
      <c r="N63" s="19">
        <f t="shared" si="0"/>
        <v>0</v>
      </c>
      <c r="O63" s="19">
        <f t="shared" si="1"/>
        <v>99027338</v>
      </c>
      <c r="P63" s="23">
        <f>+'01'!Q63+'02'!Q63</f>
        <v>20224352</v>
      </c>
      <c r="Q63" s="19">
        <v>10367202</v>
      </c>
      <c r="R63" s="23">
        <f t="shared" si="2"/>
        <v>30591554</v>
      </c>
      <c r="S63" s="61">
        <f>+'01'!T63+'02'!T63</f>
        <v>19228553</v>
      </c>
      <c r="T63" s="19">
        <v>9696378</v>
      </c>
      <c r="U63" s="61">
        <f t="shared" si="3"/>
        <v>28924931</v>
      </c>
      <c r="V63" s="19">
        <f t="shared" si="4"/>
        <v>1666623</v>
      </c>
      <c r="W63" s="19">
        <f t="shared" si="5"/>
        <v>68435784</v>
      </c>
    </row>
    <row r="64" spans="2:23">
      <c r="B64" s="19" t="s">
        <v>37</v>
      </c>
      <c r="C64" s="19" t="s">
        <v>100</v>
      </c>
      <c r="D64" s="19" t="s">
        <v>50</v>
      </c>
      <c r="E64" s="20" t="s">
        <v>51</v>
      </c>
      <c r="F64" s="21" t="s">
        <v>52</v>
      </c>
      <c r="G64" s="21" t="s">
        <v>53</v>
      </c>
      <c r="H64" s="19">
        <v>2150000</v>
      </c>
      <c r="I64" s="19">
        <v>2150000</v>
      </c>
      <c r="J64" s="19"/>
      <c r="K64" s="19"/>
      <c r="L64" s="19"/>
      <c r="M64" s="19"/>
      <c r="N64" s="19">
        <f t="shared" si="0"/>
        <v>0</v>
      </c>
      <c r="O64" s="19">
        <f t="shared" si="1"/>
        <v>2150000</v>
      </c>
      <c r="P64" s="23">
        <f>+'01'!Q64+'02'!Q64</f>
        <v>4596905</v>
      </c>
      <c r="Q64" s="19">
        <v>5623696</v>
      </c>
      <c r="R64" s="23">
        <f t="shared" si="2"/>
        <v>10220601</v>
      </c>
      <c r="S64" s="61">
        <f>+'01'!T64+'02'!T64</f>
        <v>897012</v>
      </c>
      <c r="T64" s="19">
        <v>744857</v>
      </c>
      <c r="U64" s="61">
        <f t="shared" si="3"/>
        <v>1641869</v>
      </c>
      <c r="V64" s="19">
        <f t="shared" si="4"/>
        <v>8578732</v>
      </c>
      <c r="W64" s="19">
        <f t="shared" si="5"/>
        <v>-8070601</v>
      </c>
    </row>
    <row r="65" spans="2:23">
      <c r="B65" s="19" t="s">
        <v>37</v>
      </c>
      <c r="C65" s="19" t="s">
        <v>100</v>
      </c>
      <c r="D65" s="19" t="s">
        <v>107</v>
      </c>
      <c r="E65" s="20" t="s">
        <v>108</v>
      </c>
      <c r="F65" s="21" t="s">
        <v>56</v>
      </c>
      <c r="G65" s="21" t="s">
        <v>109</v>
      </c>
      <c r="H65" s="19">
        <v>12017053</v>
      </c>
      <c r="I65" s="19">
        <v>12017053</v>
      </c>
      <c r="J65" s="19"/>
      <c r="K65" s="19"/>
      <c r="L65" s="19"/>
      <c r="M65" s="19"/>
      <c r="N65" s="19">
        <f t="shared" si="0"/>
        <v>0</v>
      </c>
      <c r="O65" s="19">
        <f t="shared" si="1"/>
        <v>12017053</v>
      </c>
      <c r="P65" s="23">
        <f>+'01'!Q65+'02'!Q65</f>
        <v>1567499</v>
      </c>
      <c r="Q65" s="19">
        <v>814184</v>
      </c>
      <c r="R65" s="23">
        <f t="shared" si="2"/>
        <v>2381683</v>
      </c>
      <c r="S65" s="61">
        <f>+'01'!T65+'02'!T65</f>
        <v>0</v>
      </c>
      <c r="T65" s="19">
        <v>0</v>
      </c>
      <c r="U65" s="61">
        <f t="shared" si="3"/>
        <v>0</v>
      </c>
      <c r="V65" s="19">
        <f t="shared" si="4"/>
        <v>2381683</v>
      </c>
      <c r="W65" s="19">
        <f t="shared" si="5"/>
        <v>9635370</v>
      </c>
    </row>
    <row r="66" spans="2:23">
      <c r="B66" s="19" t="s">
        <v>37</v>
      </c>
      <c r="C66" s="19" t="s">
        <v>100</v>
      </c>
      <c r="D66" s="19" t="s">
        <v>110</v>
      </c>
      <c r="E66" s="20" t="s">
        <v>108</v>
      </c>
      <c r="F66" s="21" t="s">
        <v>56</v>
      </c>
      <c r="G66" s="21" t="s">
        <v>109</v>
      </c>
      <c r="H66" s="19">
        <v>203926407</v>
      </c>
      <c r="I66" s="19">
        <v>203926407</v>
      </c>
      <c r="J66" s="19"/>
      <c r="K66" s="19"/>
      <c r="L66" s="19"/>
      <c r="M66" s="19"/>
      <c r="N66" s="19">
        <f t="shared" si="0"/>
        <v>0</v>
      </c>
      <c r="O66" s="19">
        <f t="shared" si="1"/>
        <v>203926407</v>
      </c>
      <c r="P66" s="23">
        <f>+'01'!Q66+'02'!Q66</f>
        <v>27252259</v>
      </c>
      <c r="Q66" s="19">
        <v>14155257</v>
      </c>
      <c r="R66" s="23">
        <f t="shared" si="2"/>
        <v>41407516</v>
      </c>
      <c r="S66" s="61">
        <f>+'01'!T66+'02'!T66</f>
        <v>0</v>
      </c>
      <c r="T66" s="19">
        <v>0</v>
      </c>
      <c r="U66" s="61">
        <f t="shared" si="3"/>
        <v>0</v>
      </c>
      <c r="V66" s="19">
        <f t="shared" si="4"/>
        <v>41407516</v>
      </c>
      <c r="W66" s="19">
        <f t="shared" si="5"/>
        <v>162518891</v>
      </c>
    </row>
    <row r="67" spans="2:23">
      <c r="B67" s="19" t="s">
        <v>37</v>
      </c>
      <c r="C67" s="19" t="s">
        <v>100</v>
      </c>
      <c r="D67" s="19" t="s">
        <v>111</v>
      </c>
      <c r="E67" s="20" t="s">
        <v>108</v>
      </c>
      <c r="F67" s="21" t="s">
        <v>56</v>
      </c>
      <c r="G67" s="21" t="s">
        <v>109</v>
      </c>
      <c r="H67" s="19">
        <v>140845542</v>
      </c>
      <c r="I67" s="19">
        <v>140845542</v>
      </c>
      <c r="J67" s="19"/>
      <c r="K67" s="19"/>
      <c r="L67" s="19"/>
      <c r="M67" s="19"/>
      <c r="N67" s="19">
        <f t="shared" si="0"/>
        <v>0</v>
      </c>
      <c r="O67" s="19">
        <f t="shared" si="1"/>
        <v>140845542</v>
      </c>
      <c r="P67" s="23">
        <f>+'01'!Q67+'02'!Q67</f>
        <v>18371824</v>
      </c>
      <c r="Q67" s="19">
        <v>9542618</v>
      </c>
      <c r="R67" s="23">
        <f t="shared" si="2"/>
        <v>27914442</v>
      </c>
      <c r="S67" s="61">
        <f>+'01'!T67+'02'!T67</f>
        <v>0</v>
      </c>
      <c r="T67" s="19">
        <v>0</v>
      </c>
      <c r="U67" s="61">
        <f t="shared" si="3"/>
        <v>0</v>
      </c>
      <c r="V67" s="19">
        <f t="shared" si="4"/>
        <v>27914442</v>
      </c>
      <c r="W67" s="19">
        <f t="shared" si="5"/>
        <v>112931100</v>
      </c>
    </row>
    <row r="68" spans="2:23">
      <c r="B68" s="19" t="s">
        <v>37</v>
      </c>
      <c r="C68" s="19" t="s">
        <v>100</v>
      </c>
      <c r="D68" s="19" t="s">
        <v>112</v>
      </c>
      <c r="E68" s="20" t="s">
        <v>108</v>
      </c>
      <c r="F68" s="21" t="s">
        <v>56</v>
      </c>
      <c r="G68" s="21" t="s">
        <v>109</v>
      </c>
      <c r="H68" s="19">
        <v>21748177</v>
      </c>
      <c r="I68" s="19">
        <v>21748177</v>
      </c>
      <c r="J68" s="19"/>
      <c r="K68" s="19"/>
      <c r="L68" s="19"/>
      <c r="M68" s="19"/>
      <c r="N68" s="19">
        <f t="shared" si="0"/>
        <v>0</v>
      </c>
      <c r="O68" s="19">
        <f t="shared" si="1"/>
        <v>21748177</v>
      </c>
      <c r="P68" s="23">
        <f>+'01'!Q68+'02'!Q68</f>
        <v>2184624</v>
      </c>
      <c r="Q68" s="19">
        <v>1134729</v>
      </c>
      <c r="R68" s="23">
        <f t="shared" si="2"/>
        <v>3319353</v>
      </c>
      <c r="S68" s="61">
        <f>+'01'!T68+'02'!T68</f>
        <v>0</v>
      </c>
      <c r="T68" s="19">
        <v>0</v>
      </c>
      <c r="U68" s="61">
        <f t="shared" si="3"/>
        <v>0</v>
      </c>
      <c r="V68" s="19">
        <f t="shared" si="4"/>
        <v>3319353</v>
      </c>
      <c r="W68" s="19">
        <f t="shared" si="5"/>
        <v>18428824</v>
      </c>
    </row>
    <row r="69" spans="2:23">
      <c r="B69" s="19" t="s">
        <v>37</v>
      </c>
      <c r="C69" s="19" t="s">
        <v>100</v>
      </c>
      <c r="D69" s="19" t="s">
        <v>113</v>
      </c>
      <c r="E69" s="20" t="s">
        <v>108</v>
      </c>
      <c r="F69" s="21" t="s">
        <v>56</v>
      </c>
      <c r="G69" s="21" t="s">
        <v>109</v>
      </c>
      <c r="H69" s="19">
        <v>57104659</v>
      </c>
      <c r="I69" s="19">
        <v>57104659</v>
      </c>
      <c r="J69" s="19"/>
      <c r="K69" s="19"/>
      <c r="L69" s="19"/>
      <c r="M69" s="19"/>
      <c r="N69" s="19">
        <f t="shared" si="0"/>
        <v>0</v>
      </c>
      <c r="O69" s="19">
        <f t="shared" si="1"/>
        <v>57104659</v>
      </c>
      <c r="P69" s="23">
        <f>+'01'!Q69+'02'!Q69</f>
        <v>7448704</v>
      </c>
      <c r="Q69" s="19">
        <v>3868974</v>
      </c>
      <c r="R69" s="23">
        <f t="shared" si="2"/>
        <v>11317678</v>
      </c>
      <c r="S69" s="61">
        <f>+'01'!T69+'02'!T69</f>
        <v>0</v>
      </c>
      <c r="T69" s="19">
        <v>0</v>
      </c>
      <c r="U69" s="61">
        <f t="shared" si="3"/>
        <v>0</v>
      </c>
      <c r="V69" s="19">
        <f t="shared" si="4"/>
        <v>11317678</v>
      </c>
      <c r="W69" s="19">
        <f t="shared" si="5"/>
        <v>45786981</v>
      </c>
    </row>
    <row r="70" spans="2:23">
      <c r="B70" s="19" t="s">
        <v>37</v>
      </c>
      <c r="C70" s="19" t="s">
        <v>100</v>
      </c>
      <c r="D70" s="19" t="s">
        <v>114</v>
      </c>
      <c r="E70" s="20" t="s">
        <v>108</v>
      </c>
      <c r="F70" s="21" t="s">
        <v>56</v>
      </c>
      <c r="G70" s="21" t="s">
        <v>109</v>
      </c>
      <c r="H70" s="19">
        <v>37470497</v>
      </c>
      <c r="I70" s="19">
        <v>37470497</v>
      </c>
      <c r="J70" s="19"/>
      <c r="K70" s="19"/>
      <c r="L70" s="19"/>
      <c r="M70" s="19"/>
      <c r="N70" s="19">
        <f t="shared" si="0"/>
        <v>0</v>
      </c>
      <c r="O70" s="19">
        <f t="shared" si="1"/>
        <v>37470497</v>
      </c>
      <c r="P70" s="23">
        <f>+'01'!Q70+'02'!Q70</f>
        <v>4887633</v>
      </c>
      <c r="Q70" s="19">
        <v>2538716</v>
      </c>
      <c r="R70" s="23">
        <f t="shared" si="2"/>
        <v>7426349</v>
      </c>
      <c r="S70" s="61">
        <f>+'01'!T70+'02'!T70</f>
        <v>0</v>
      </c>
      <c r="T70" s="19">
        <v>0</v>
      </c>
      <c r="U70" s="61">
        <f t="shared" si="3"/>
        <v>0</v>
      </c>
      <c r="V70" s="19">
        <f t="shared" si="4"/>
        <v>7426349</v>
      </c>
      <c r="W70" s="19">
        <f t="shared" si="5"/>
        <v>30044148</v>
      </c>
    </row>
    <row r="71" spans="2:23">
      <c r="B71" s="19" t="s">
        <v>37</v>
      </c>
      <c r="C71" s="19" t="s">
        <v>100</v>
      </c>
      <c r="D71" s="19" t="s">
        <v>115</v>
      </c>
      <c r="E71" s="20" t="s">
        <v>69</v>
      </c>
      <c r="F71" s="21" t="s">
        <v>42</v>
      </c>
      <c r="G71" s="21" t="s">
        <v>70</v>
      </c>
      <c r="H71" s="19">
        <v>1000</v>
      </c>
      <c r="I71" s="19">
        <v>1000</v>
      </c>
      <c r="J71" s="19"/>
      <c r="K71" s="19"/>
      <c r="L71" s="19"/>
      <c r="M71" s="19"/>
      <c r="N71" s="19">
        <f t="shared" si="0"/>
        <v>0</v>
      </c>
      <c r="O71" s="19">
        <f t="shared" si="1"/>
        <v>1000</v>
      </c>
      <c r="P71" s="23">
        <f>+'01'!Q71+'02'!Q71</f>
        <v>0</v>
      </c>
      <c r="Q71" s="19"/>
      <c r="R71" s="23">
        <f t="shared" si="2"/>
        <v>0</v>
      </c>
      <c r="S71" s="61">
        <f>+'01'!T71+'02'!T71</f>
        <v>0</v>
      </c>
      <c r="T71" s="19"/>
      <c r="U71" s="61">
        <f t="shared" si="3"/>
        <v>0</v>
      </c>
      <c r="V71" s="19">
        <f t="shared" si="4"/>
        <v>0</v>
      </c>
      <c r="W71" s="19">
        <f t="shared" si="5"/>
        <v>1000</v>
      </c>
    </row>
    <row r="72" spans="2:23">
      <c r="B72" s="19" t="s">
        <v>37</v>
      </c>
      <c r="C72" s="19" t="s">
        <v>100</v>
      </c>
      <c r="D72" s="19" t="s">
        <v>61</v>
      </c>
      <c r="E72" s="20" t="s">
        <v>62</v>
      </c>
      <c r="F72" s="21" t="s">
        <v>63</v>
      </c>
      <c r="G72" s="21" t="s">
        <v>64</v>
      </c>
      <c r="H72" s="19">
        <v>1500000</v>
      </c>
      <c r="I72" s="19">
        <v>1500000</v>
      </c>
      <c r="J72" s="19"/>
      <c r="K72" s="19"/>
      <c r="L72" s="19"/>
      <c r="M72" s="19"/>
      <c r="N72" s="19">
        <f t="shared" si="0"/>
        <v>0</v>
      </c>
      <c r="O72" s="19">
        <f t="shared" si="1"/>
        <v>1500000</v>
      </c>
      <c r="P72" s="23">
        <f>+'01'!Q72+'02'!Q72</f>
        <v>170124.81</v>
      </c>
      <c r="Q72" s="19">
        <v>76958.510000000009</v>
      </c>
      <c r="R72" s="23">
        <f t="shared" si="2"/>
        <v>247083.32</v>
      </c>
      <c r="S72" s="61">
        <f>+'01'!T72+'02'!T72</f>
        <v>170124.81</v>
      </c>
      <c r="T72" s="19">
        <v>76958.510000000009</v>
      </c>
      <c r="U72" s="61">
        <f t="shared" si="3"/>
        <v>247083.32</v>
      </c>
      <c r="V72" s="19">
        <f t="shared" si="4"/>
        <v>0</v>
      </c>
      <c r="W72" s="19">
        <f t="shared" si="5"/>
        <v>1252916.68</v>
      </c>
    </row>
    <row r="73" spans="2:23">
      <c r="B73" s="19" t="s">
        <v>37</v>
      </c>
      <c r="C73" s="19" t="s">
        <v>100</v>
      </c>
      <c r="D73" s="19" t="s">
        <v>65</v>
      </c>
      <c r="E73" s="20" t="s">
        <v>66</v>
      </c>
      <c r="F73" s="21" t="s">
        <v>52</v>
      </c>
      <c r="G73" s="21" t="s">
        <v>67</v>
      </c>
      <c r="H73" s="19">
        <v>1000</v>
      </c>
      <c r="I73" s="19">
        <v>1000</v>
      </c>
      <c r="J73" s="19"/>
      <c r="K73" s="19"/>
      <c r="L73" s="19"/>
      <c r="M73" s="19"/>
      <c r="N73" s="19">
        <f t="shared" si="0"/>
        <v>0</v>
      </c>
      <c r="O73" s="19">
        <f t="shared" si="1"/>
        <v>1000</v>
      </c>
      <c r="P73" s="23">
        <f>+'01'!Q73+'02'!Q73</f>
        <v>0</v>
      </c>
      <c r="Q73" s="19"/>
      <c r="R73" s="23">
        <f t="shared" si="2"/>
        <v>0</v>
      </c>
      <c r="S73" s="61">
        <f>+'01'!T73+'02'!T73</f>
        <v>0</v>
      </c>
      <c r="T73" s="19"/>
      <c r="U73" s="61">
        <f t="shared" si="3"/>
        <v>0</v>
      </c>
      <c r="V73" s="19">
        <f t="shared" si="4"/>
        <v>0</v>
      </c>
      <c r="W73" s="19">
        <f t="shared" si="5"/>
        <v>1000</v>
      </c>
    </row>
    <row r="74" spans="2:23">
      <c r="B74" s="19" t="s">
        <v>37</v>
      </c>
      <c r="C74" s="19" t="s">
        <v>100</v>
      </c>
      <c r="D74" s="19" t="s">
        <v>68</v>
      </c>
      <c r="E74" s="20" t="s">
        <v>69</v>
      </c>
      <c r="F74" s="21" t="s">
        <v>42</v>
      </c>
      <c r="G74" s="21" t="s">
        <v>70</v>
      </c>
      <c r="H74" s="19">
        <v>1000</v>
      </c>
      <c r="I74" s="19">
        <v>1000</v>
      </c>
      <c r="J74" s="19"/>
      <c r="K74" s="19"/>
      <c r="L74" s="19"/>
      <c r="M74" s="19"/>
      <c r="N74" s="19">
        <f t="shared" si="0"/>
        <v>0</v>
      </c>
      <c r="O74" s="19">
        <f t="shared" si="1"/>
        <v>1000</v>
      </c>
      <c r="P74" s="23">
        <f>+'01'!Q74+'02'!Q74</f>
        <v>0</v>
      </c>
      <c r="Q74" s="19"/>
      <c r="R74" s="23">
        <f t="shared" si="2"/>
        <v>0</v>
      </c>
      <c r="S74" s="61">
        <f>+'01'!T74+'02'!T74</f>
        <v>0</v>
      </c>
      <c r="T74" s="19">
        <v>0</v>
      </c>
      <c r="U74" s="61">
        <f t="shared" si="3"/>
        <v>0</v>
      </c>
      <c r="V74" s="19">
        <f t="shared" si="4"/>
        <v>0</v>
      </c>
      <c r="W74" s="19">
        <f t="shared" si="5"/>
        <v>1000</v>
      </c>
    </row>
    <row r="75" spans="2:23">
      <c r="B75" s="19" t="s">
        <v>37</v>
      </c>
      <c r="C75" s="19" t="s">
        <v>100</v>
      </c>
      <c r="D75" s="19" t="s">
        <v>71</v>
      </c>
      <c r="E75" s="20" t="s">
        <v>72</v>
      </c>
      <c r="F75" s="21" t="s">
        <v>73</v>
      </c>
      <c r="G75" s="21" t="s">
        <v>74</v>
      </c>
      <c r="H75" s="19">
        <v>1000</v>
      </c>
      <c r="I75" s="19">
        <v>1000</v>
      </c>
      <c r="J75" s="19">
        <v>5455977.6200000001</v>
      </c>
      <c r="K75" s="19"/>
      <c r="L75" s="19"/>
      <c r="M75" s="19"/>
      <c r="N75" s="19">
        <f t="shared" si="0"/>
        <v>5455977.6200000001</v>
      </c>
      <c r="O75" s="19">
        <f t="shared" si="1"/>
        <v>5456977.6200000001</v>
      </c>
      <c r="P75" s="23">
        <f>+'01'!Q75+'02'!Q75</f>
        <v>5455977.6200000001</v>
      </c>
      <c r="Q75" s="19">
        <v>0</v>
      </c>
      <c r="R75" s="23">
        <f t="shared" si="2"/>
        <v>5455977.6200000001</v>
      </c>
      <c r="S75" s="61">
        <f>+'01'!T75+'02'!T75</f>
        <v>5455977.6200000001</v>
      </c>
      <c r="T75" s="19">
        <v>0</v>
      </c>
      <c r="U75" s="61">
        <f t="shared" si="3"/>
        <v>5455977.6200000001</v>
      </c>
      <c r="V75" s="19">
        <f t="shared" si="4"/>
        <v>0</v>
      </c>
      <c r="W75" s="19">
        <f t="shared" si="5"/>
        <v>1000</v>
      </c>
    </row>
    <row r="76" spans="2:23">
      <c r="B76" s="19" t="s">
        <v>37</v>
      </c>
      <c r="C76" s="19" t="s">
        <v>100</v>
      </c>
      <c r="D76" s="19" t="s">
        <v>75</v>
      </c>
      <c r="E76" s="20" t="s">
        <v>76</v>
      </c>
      <c r="F76" s="21" t="s">
        <v>77</v>
      </c>
      <c r="G76" s="21" t="s">
        <v>78</v>
      </c>
      <c r="H76" s="19">
        <v>12000000</v>
      </c>
      <c r="I76" s="19">
        <v>12000000</v>
      </c>
      <c r="J76" s="19"/>
      <c r="K76" s="19"/>
      <c r="L76" s="19"/>
      <c r="M76" s="19"/>
      <c r="N76" s="19">
        <f t="shared" ref="N76:N139" si="6">+J76+K76+L76+M76</f>
        <v>0</v>
      </c>
      <c r="O76" s="19">
        <f t="shared" ref="O76:O139" si="7">+I76+N76</f>
        <v>12000000</v>
      </c>
      <c r="P76" s="23">
        <f>+'01'!Q76+'02'!Q76</f>
        <v>0</v>
      </c>
      <c r="Q76" s="19"/>
      <c r="R76" s="23">
        <f t="shared" ref="R76:R139" si="8">+P76+Q76</f>
        <v>0</v>
      </c>
      <c r="S76" s="61">
        <f>+'01'!T76+'02'!T76</f>
        <v>30433784</v>
      </c>
      <c r="T76" s="19">
        <v>0</v>
      </c>
      <c r="U76" s="61">
        <f t="shared" ref="U76:U139" si="9">+S76+T76</f>
        <v>30433784</v>
      </c>
      <c r="V76" s="19">
        <f t="shared" ref="V76:V139" si="10">+R76-U76</f>
        <v>-30433784</v>
      </c>
      <c r="W76" s="19">
        <f t="shared" ref="W76:W139" si="11">+O76-R76</f>
        <v>12000000</v>
      </c>
    </row>
    <row r="77" spans="2:23">
      <c r="B77" s="19" t="s">
        <v>37</v>
      </c>
      <c r="C77" s="19" t="s">
        <v>100</v>
      </c>
      <c r="D77" s="19" t="s">
        <v>83</v>
      </c>
      <c r="E77" s="20" t="s">
        <v>84</v>
      </c>
      <c r="F77" s="21" t="s">
        <v>85</v>
      </c>
      <c r="G77" s="21" t="s">
        <v>86</v>
      </c>
      <c r="H77" s="19">
        <v>1000</v>
      </c>
      <c r="I77" s="19">
        <v>1000</v>
      </c>
      <c r="J77" s="19"/>
      <c r="K77" s="19"/>
      <c r="L77" s="19"/>
      <c r="M77" s="19"/>
      <c r="N77" s="19">
        <f t="shared" si="6"/>
        <v>0</v>
      </c>
      <c r="O77" s="19">
        <f t="shared" si="7"/>
        <v>1000</v>
      </c>
      <c r="P77" s="23">
        <f>+'01'!Q77+'02'!Q77</f>
        <v>0</v>
      </c>
      <c r="Q77" s="19"/>
      <c r="R77" s="23">
        <f t="shared" si="8"/>
        <v>0</v>
      </c>
      <c r="S77" s="61">
        <f>+'01'!T77+'02'!T77</f>
        <v>0</v>
      </c>
      <c r="T77" s="19"/>
      <c r="U77" s="61">
        <f t="shared" si="9"/>
        <v>0</v>
      </c>
      <c r="V77" s="19">
        <f t="shared" si="10"/>
        <v>0</v>
      </c>
      <c r="W77" s="19">
        <f t="shared" si="11"/>
        <v>1000</v>
      </c>
    </row>
    <row r="78" spans="2:23">
      <c r="B78" s="19" t="s">
        <v>37</v>
      </c>
      <c r="C78" s="19" t="s">
        <v>100</v>
      </c>
      <c r="D78" s="19" t="s">
        <v>91</v>
      </c>
      <c r="E78" s="20" t="s">
        <v>92</v>
      </c>
      <c r="F78" s="21" t="s">
        <v>42</v>
      </c>
      <c r="G78" s="21" t="s">
        <v>93</v>
      </c>
      <c r="H78" s="19">
        <v>1000</v>
      </c>
      <c r="I78" s="19">
        <v>1000</v>
      </c>
      <c r="J78" s="19"/>
      <c r="K78" s="19"/>
      <c r="L78" s="19"/>
      <c r="M78" s="19"/>
      <c r="N78" s="19">
        <f t="shared" si="6"/>
        <v>0</v>
      </c>
      <c r="O78" s="19">
        <f t="shared" si="7"/>
        <v>1000</v>
      </c>
      <c r="P78" s="23">
        <f>+'01'!Q78+'02'!Q78</f>
        <v>0</v>
      </c>
      <c r="Q78" s="19"/>
      <c r="R78" s="23">
        <f t="shared" si="8"/>
        <v>0</v>
      </c>
      <c r="S78" s="61">
        <f>+'01'!T78+'02'!T78</f>
        <v>0</v>
      </c>
      <c r="T78" s="19"/>
      <c r="U78" s="61">
        <f t="shared" si="9"/>
        <v>0</v>
      </c>
      <c r="V78" s="19">
        <f t="shared" si="10"/>
        <v>0</v>
      </c>
      <c r="W78" s="19">
        <f t="shared" si="11"/>
        <v>1000</v>
      </c>
    </row>
    <row r="79" spans="2:23">
      <c r="B79" s="19" t="s">
        <v>37</v>
      </c>
      <c r="C79" s="19" t="s">
        <v>100</v>
      </c>
      <c r="D79" s="19" t="s">
        <v>116</v>
      </c>
      <c r="E79" s="20" t="s">
        <v>117</v>
      </c>
      <c r="F79" s="21" t="s">
        <v>118</v>
      </c>
      <c r="G79" s="21" t="s">
        <v>119</v>
      </c>
      <c r="H79" s="19">
        <v>1000</v>
      </c>
      <c r="I79" s="19">
        <v>1000</v>
      </c>
      <c r="J79" s="19"/>
      <c r="K79" s="19"/>
      <c r="L79" s="19"/>
      <c r="M79" s="19"/>
      <c r="N79" s="19">
        <f t="shared" si="6"/>
        <v>0</v>
      </c>
      <c r="O79" s="19">
        <f t="shared" si="7"/>
        <v>1000</v>
      </c>
      <c r="P79" s="23">
        <f>+'01'!Q79+'02'!Q79</f>
        <v>0</v>
      </c>
      <c r="Q79" s="19"/>
      <c r="R79" s="23">
        <f t="shared" si="8"/>
        <v>0</v>
      </c>
      <c r="S79" s="61">
        <f>+'01'!T79+'02'!T79</f>
        <v>0</v>
      </c>
      <c r="T79" s="19"/>
      <c r="U79" s="61">
        <f t="shared" si="9"/>
        <v>0</v>
      </c>
      <c r="V79" s="19">
        <f t="shared" si="10"/>
        <v>0</v>
      </c>
      <c r="W79" s="19">
        <f t="shared" si="11"/>
        <v>1000</v>
      </c>
    </row>
    <row r="80" spans="2:23">
      <c r="B80" s="35" t="s">
        <v>120</v>
      </c>
      <c r="C80" s="35"/>
      <c r="D80" s="35"/>
      <c r="E80" s="36"/>
      <c r="F80" s="37"/>
      <c r="G80" s="37"/>
      <c r="H80" s="35">
        <v>570109758</v>
      </c>
      <c r="I80" s="35">
        <f>+I81+I103+I124</f>
        <v>570109758</v>
      </c>
      <c r="J80" s="35">
        <f>+J81+J103+J124</f>
        <v>0</v>
      </c>
      <c r="K80" s="35">
        <f>+K81+K103+K124</f>
        <v>0</v>
      </c>
      <c r="L80" s="35">
        <f>+L81+L103+L124</f>
        <v>0</v>
      </c>
      <c r="M80" s="35">
        <f>+M81+M103+M124</f>
        <v>0</v>
      </c>
      <c r="N80" s="35">
        <f t="shared" si="6"/>
        <v>0</v>
      </c>
      <c r="O80" s="35">
        <f t="shared" si="7"/>
        <v>570109758</v>
      </c>
      <c r="P80" s="23">
        <f>+'01'!Q80+'02'!Q80</f>
        <v>78022005</v>
      </c>
      <c r="Q80" s="35">
        <f>+Q81+Q103+Q124</f>
        <v>40392929</v>
      </c>
      <c r="R80" s="23">
        <f t="shared" si="8"/>
        <v>118414934</v>
      </c>
      <c r="S80" s="61">
        <f>+'01'!T80+'02'!T80</f>
        <v>42641934</v>
      </c>
      <c r="T80" s="35">
        <v>16717834</v>
      </c>
      <c r="U80" s="61">
        <f t="shared" si="9"/>
        <v>59359768</v>
      </c>
      <c r="V80" s="35">
        <f t="shared" si="10"/>
        <v>59055166</v>
      </c>
      <c r="W80" s="35">
        <f t="shared" si="11"/>
        <v>451694824</v>
      </c>
    </row>
    <row r="81" spans="2:23">
      <c r="B81" s="26" t="s">
        <v>120</v>
      </c>
      <c r="C81" s="26" t="s">
        <v>38</v>
      </c>
      <c r="D81" s="26" t="s">
        <v>5</v>
      </c>
      <c r="E81" s="27" t="s">
        <v>121</v>
      </c>
      <c r="F81" s="28" t="s">
        <v>122</v>
      </c>
      <c r="G81" s="28" t="s">
        <v>34</v>
      </c>
      <c r="H81" s="26">
        <v>294246676</v>
      </c>
      <c r="I81" s="26">
        <f>SUM(I82:I102)</f>
        <v>294246676</v>
      </c>
      <c r="J81" s="26">
        <f>SUM(J82:J102)</f>
        <v>0</v>
      </c>
      <c r="K81" s="26">
        <f>SUM(K82:K102)</f>
        <v>0</v>
      </c>
      <c r="L81" s="26">
        <f>SUM(L82:L102)</f>
        <v>0</v>
      </c>
      <c r="M81" s="26">
        <f>SUM(M82:M102)</f>
        <v>0</v>
      </c>
      <c r="N81" s="26">
        <f t="shared" si="6"/>
        <v>0</v>
      </c>
      <c r="O81" s="26">
        <f t="shared" si="7"/>
        <v>294246676</v>
      </c>
      <c r="P81" s="23">
        <f>+'01'!Q81+'02'!Q81</f>
        <v>36388174</v>
      </c>
      <c r="Q81" s="26">
        <v>18390188</v>
      </c>
      <c r="R81" s="23">
        <f t="shared" si="8"/>
        <v>54778362</v>
      </c>
      <c r="S81" s="61">
        <f>+'01'!T81+'02'!T81</f>
        <v>19176282</v>
      </c>
      <c r="T81" s="26">
        <v>7576735</v>
      </c>
      <c r="U81" s="61">
        <f t="shared" si="9"/>
        <v>26753017</v>
      </c>
      <c r="V81" s="26">
        <f t="shared" si="10"/>
        <v>28025345</v>
      </c>
      <c r="W81" s="26">
        <f t="shared" si="11"/>
        <v>239468314</v>
      </c>
    </row>
    <row r="82" spans="2:23">
      <c r="B82" s="19" t="s">
        <v>120</v>
      </c>
      <c r="C82" s="19" t="s">
        <v>38</v>
      </c>
      <c r="D82" s="19" t="s">
        <v>40</v>
      </c>
      <c r="E82" s="20" t="s">
        <v>41</v>
      </c>
      <c r="F82" s="21" t="s">
        <v>42</v>
      </c>
      <c r="G82" s="21" t="s">
        <v>43</v>
      </c>
      <c r="H82" s="19">
        <v>43386544</v>
      </c>
      <c r="I82" s="19">
        <v>43386544</v>
      </c>
      <c r="J82" s="19"/>
      <c r="K82" s="19"/>
      <c r="L82" s="19"/>
      <c r="M82" s="19"/>
      <c r="N82" s="19">
        <f t="shared" si="6"/>
        <v>0</v>
      </c>
      <c r="O82" s="19">
        <f t="shared" si="7"/>
        <v>43386544</v>
      </c>
      <c r="P82" s="23">
        <f>+'01'!Q82+'02'!Q82</f>
        <v>6356487</v>
      </c>
      <c r="Q82" s="19">
        <v>3401236</v>
      </c>
      <c r="R82" s="23">
        <f t="shared" si="8"/>
        <v>9757723</v>
      </c>
      <c r="S82" s="61">
        <f>+'01'!T82+'02'!T82</f>
        <v>3903594</v>
      </c>
      <c r="T82" s="19">
        <v>2284163</v>
      </c>
      <c r="U82" s="61">
        <f t="shared" si="9"/>
        <v>6187757</v>
      </c>
      <c r="V82" s="19">
        <f t="shared" si="10"/>
        <v>3569966</v>
      </c>
      <c r="W82" s="19">
        <f t="shared" si="11"/>
        <v>33628821</v>
      </c>
    </row>
    <row r="83" spans="2:23">
      <c r="B83" s="19" t="s">
        <v>120</v>
      </c>
      <c r="C83" s="19" t="s">
        <v>38</v>
      </c>
      <c r="D83" s="19" t="s">
        <v>44</v>
      </c>
      <c r="E83" s="20" t="s">
        <v>41</v>
      </c>
      <c r="F83" s="21" t="s">
        <v>42</v>
      </c>
      <c r="G83" s="21" t="s">
        <v>43</v>
      </c>
      <c r="H83" s="19">
        <v>51493626</v>
      </c>
      <c r="I83" s="19">
        <v>51493626</v>
      </c>
      <c r="J83" s="19"/>
      <c r="K83" s="19"/>
      <c r="L83" s="19"/>
      <c r="M83" s="19"/>
      <c r="N83" s="19">
        <f t="shared" si="6"/>
        <v>0</v>
      </c>
      <c r="O83" s="19">
        <f t="shared" si="7"/>
        <v>51493626</v>
      </c>
      <c r="P83" s="23">
        <f>+'01'!Q83+'02'!Q83</f>
        <v>18041438</v>
      </c>
      <c r="Q83" s="19">
        <v>8701826</v>
      </c>
      <c r="R83" s="23">
        <f t="shared" si="8"/>
        <v>26743264</v>
      </c>
      <c r="S83" s="61">
        <f>+'01'!T83+'02'!T83</f>
        <v>9234016</v>
      </c>
      <c r="T83" s="19">
        <v>4980391</v>
      </c>
      <c r="U83" s="61">
        <f t="shared" si="9"/>
        <v>14214407</v>
      </c>
      <c r="V83" s="19">
        <f t="shared" si="10"/>
        <v>12528857</v>
      </c>
      <c r="W83" s="19">
        <f t="shared" si="11"/>
        <v>24750362</v>
      </c>
    </row>
    <row r="84" spans="2:23">
      <c r="B84" s="19" t="s">
        <v>120</v>
      </c>
      <c r="C84" s="19" t="s">
        <v>38</v>
      </c>
      <c r="D84" s="19" t="s">
        <v>45</v>
      </c>
      <c r="E84" s="20" t="s">
        <v>41</v>
      </c>
      <c r="F84" s="21" t="s">
        <v>42</v>
      </c>
      <c r="G84" s="21" t="s">
        <v>43</v>
      </c>
      <c r="H84" s="19">
        <v>56971671</v>
      </c>
      <c r="I84" s="19">
        <v>56971671</v>
      </c>
      <c r="J84" s="19"/>
      <c r="K84" s="19"/>
      <c r="L84" s="19"/>
      <c r="M84" s="19"/>
      <c r="N84" s="19">
        <f t="shared" si="6"/>
        <v>0</v>
      </c>
      <c r="O84" s="19">
        <f t="shared" si="7"/>
        <v>56971671</v>
      </c>
      <c r="P84" s="23">
        <f>+'01'!Q84+'02'!Q84</f>
        <v>759640</v>
      </c>
      <c r="Q84" s="19">
        <v>366393</v>
      </c>
      <c r="R84" s="23">
        <f t="shared" si="8"/>
        <v>1126033</v>
      </c>
      <c r="S84" s="61">
        <f>+'01'!T84+'02'!T84</f>
        <v>388800</v>
      </c>
      <c r="T84" s="19">
        <v>209701</v>
      </c>
      <c r="U84" s="61">
        <f t="shared" si="9"/>
        <v>598501</v>
      </c>
      <c r="V84" s="19">
        <f t="shared" si="10"/>
        <v>527532</v>
      </c>
      <c r="W84" s="19">
        <f t="shared" si="11"/>
        <v>55845638</v>
      </c>
    </row>
    <row r="85" spans="2:23">
      <c r="B85" s="19" t="s">
        <v>120</v>
      </c>
      <c r="C85" s="19" t="s">
        <v>38</v>
      </c>
      <c r="D85" s="19" t="s">
        <v>46</v>
      </c>
      <c r="E85" s="20" t="s">
        <v>41</v>
      </c>
      <c r="F85" s="21" t="s">
        <v>42</v>
      </c>
      <c r="G85" s="21" t="s">
        <v>43</v>
      </c>
      <c r="H85" s="19">
        <v>1095609</v>
      </c>
      <c r="I85" s="19">
        <v>1095609</v>
      </c>
      <c r="J85" s="19"/>
      <c r="K85" s="19"/>
      <c r="L85" s="19"/>
      <c r="M85" s="19"/>
      <c r="N85" s="19">
        <f t="shared" si="6"/>
        <v>0</v>
      </c>
      <c r="O85" s="19">
        <f t="shared" si="7"/>
        <v>1095609</v>
      </c>
      <c r="P85" s="23">
        <f>+'01'!Q85+'02'!Q85</f>
        <v>189910</v>
      </c>
      <c r="Q85" s="19">
        <v>91598</v>
      </c>
      <c r="R85" s="23">
        <f t="shared" si="8"/>
        <v>281508</v>
      </c>
      <c r="S85" s="61">
        <f>+'01'!T85+'02'!T85</f>
        <v>97203</v>
      </c>
      <c r="T85" s="19">
        <v>52425</v>
      </c>
      <c r="U85" s="61">
        <f t="shared" si="9"/>
        <v>149628</v>
      </c>
      <c r="V85" s="19">
        <f t="shared" si="10"/>
        <v>131880</v>
      </c>
      <c r="W85" s="19">
        <f t="shared" si="11"/>
        <v>814101</v>
      </c>
    </row>
    <row r="86" spans="2:23">
      <c r="B86" s="19" t="s">
        <v>120</v>
      </c>
      <c r="C86" s="19" t="s">
        <v>38</v>
      </c>
      <c r="D86" s="19" t="s">
        <v>47</v>
      </c>
      <c r="E86" s="20" t="s">
        <v>41</v>
      </c>
      <c r="F86" s="21" t="s">
        <v>42</v>
      </c>
      <c r="G86" s="21" t="s">
        <v>43</v>
      </c>
      <c r="H86" s="19">
        <v>3000000</v>
      </c>
      <c r="I86" s="19">
        <v>3000000</v>
      </c>
      <c r="J86" s="19"/>
      <c r="K86" s="19"/>
      <c r="L86" s="19"/>
      <c r="M86" s="19"/>
      <c r="N86" s="19">
        <f t="shared" si="6"/>
        <v>0</v>
      </c>
      <c r="O86" s="19">
        <f t="shared" si="7"/>
        <v>3000000</v>
      </c>
      <c r="P86" s="23">
        <f>+'01'!Q86+'02'!Q86</f>
        <v>392350</v>
      </c>
      <c r="Q86" s="19">
        <v>0</v>
      </c>
      <c r="R86" s="23">
        <f t="shared" si="8"/>
        <v>392350</v>
      </c>
      <c r="S86" s="61">
        <f>+'01'!T86+'02'!T86</f>
        <v>196175</v>
      </c>
      <c r="T86" s="19">
        <v>0</v>
      </c>
      <c r="U86" s="61">
        <f t="shared" si="9"/>
        <v>196175</v>
      </c>
      <c r="V86" s="19">
        <f t="shared" si="10"/>
        <v>196175</v>
      </c>
      <c r="W86" s="19">
        <f t="shared" si="11"/>
        <v>2607650</v>
      </c>
    </row>
    <row r="87" spans="2:23">
      <c r="B87" s="19" t="s">
        <v>120</v>
      </c>
      <c r="C87" s="19" t="s">
        <v>38</v>
      </c>
      <c r="D87" s="19" t="s">
        <v>48</v>
      </c>
      <c r="E87" s="20" t="s">
        <v>41</v>
      </c>
      <c r="F87" s="21" t="s">
        <v>42</v>
      </c>
      <c r="G87" s="21" t="s">
        <v>43</v>
      </c>
      <c r="H87" s="19">
        <v>3000000</v>
      </c>
      <c r="I87" s="19">
        <v>3000000</v>
      </c>
      <c r="J87" s="19"/>
      <c r="K87" s="19"/>
      <c r="L87" s="19"/>
      <c r="M87" s="19"/>
      <c r="N87" s="19">
        <f t="shared" si="6"/>
        <v>0</v>
      </c>
      <c r="O87" s="19">
        <f t="shared" si="7"/>
        <v>3000000</v>
      </c>
      <c r="P87" s="23">
        <f>+'01'!Q87+'02'!Q87</f>
        <v>0</v>
      </c>
      <c r="Q87" s="19"/>
      <c r="R87" s="23">
        <f t="shared" si="8"/>
        <v>0</v>
      </c>
      <c r="S87" s="61">
        <f>+'01'!T87+'02'!T87</f>
        <v>0</v>
      </c>
      <c r="T87" s="19"/>
      <c r="U87" s="61">
        <f t="shared" si="9"/>
        <v>0</v>
      </c>
      <c r="V87" s="19">
        <f t="shared" si="10"/>
        <v>0</v>
      </c>
      <c r="W87" s="19">
        <f t="shared" si="11"/>
        <v>3000000</v>
      </c>
    </row>
    <row r="88" spans="2:23">
      <c r="B88" s="19" t="s">
        <v>120</v>
      </c>
      <c r="C88" s="19" t="s">
        <v>38</v>
      </c>
      <c r="D88" s="19" t="s">
        <v>49</v>
      </c>
      <c r="E88" s="20" t="s">
        <v>41</v>
      </c>
      <c r="F88" s="21" t="s">
        <v>42</v>
      </c>
      <c r="G88" s="21" t="s">
        <v>43</v>
      </c>
      <c r="H88" s="19">
        <v>17000000</v>
      </c>
      <c r="I88" s="19">
        <v>17000000</v>
      </c>
      <c r="J88" s="19"/>
      <c r="K88" s="19"/>
      <c r="L88" s="19"/>
      <c r="M88" s="19"/>
      <c r="N88" s="19">
        <f t="shared" si="6"/>
        <v>0</v>
      </c>
      <c r="O88" s="19">
        <f t="shared" si="7"/>
        <v>17000000</v>
      </c>
      <c r="P88" s="23">
        <f>+'01'!Q88+'02'!Q88</f>
        <v>0</v>
      </c>
      <c r="Q88" s="19"/>
      <c r="R88" s="23">
        <f t="shared" si="8"/>
        <v>0</v>
      </c>
      <c r="S88" s="61">
        <f>+'01'!T88+'02'!T88</f>
        <v>0</v>
      </c>
      <c r="T88" s="19"/>
      <c r="U88" s="61">
        <f t="shared" si="9"/>
        <v>0</v>
      </c>
      <c r="V88" s="19">
        <f t="shared" si="10"/>
        <v>0</v>
      </c>
      <c r="W88" s="19">
        <f t="shared" si="11"/>
        <v>17000000</v>
      </c>
    </row>
    <row r="89" spans="2:23">
      <c r="B89" s="19" t="s">
        <v>120</v>
      </c>
      <c r="C89" s="19" t="s">
        <v>38</v>
      </c>
      <c r="D89" s="19" t="s">
        <v>50</v>
      </c>
      <c r="E89" s="20" t="s">
        <v>51</v>
      </c>
      <c r="F89" s="21" t="s">
        <v>52</v>
      </c>
      <c r="G89" s="21" t="s">
        <v>53</v>
      </c>
      <c r="H89" s="19">
        <v>1500000</v>
      </c>
      <c r="I89" s="19">
        <v>1500000</v>
      </c>
      <c r="J89" s="19"/>
      <c r="K89" s="19"/>
      <c r="L89" s="19"/>
      <c r="M89" s="19"/>
      <c r="N89" s="19">
        <f t="shared" si="6"/>
        <v>0</v>
      </c>
      <c r="O89" s="19">
        <f t="shared" si="7"/>
        <v>1500000</v>
      </c>
      <c r="P89" s="23">
        <f>+'01'!Q89+'02'!Q89</f>
        <v>318276</v>
      </c>
      <c r="Q89" s="19">
        <v>218917</v>
      </c>
      <c r="R89" s="23">
        <f t="shared" si="8"/>
        <v>537193</v>
      </c>
      <c r="S89" s="61">
        <f>+'01'!T89+'02'!T89</f>
        <v>77624</v>
      </c>
      <c r="T89" s="19">
        <v>47688</v>
      </c>
      <c r="U89" s="61">
        <f t="shared" si="9"/>
        <v>125312</v>
      </c>
      <c r="V89" s="19">
        <f t="shared" si="10"/>
        <v>411881</v>
      </c>
      <c r="W89" s="19">
        <f t="shared" si="11"/>
        <v>962807</v>
      </c>
    </row>
    <row r="90" spans="2:23">
      <c r="B90" s="19" t="s">
        <v>120</v>
      </c>
      <c r="C90" s="19" t="s">
        <v>38</v>
      </c>
      <c r="D90" s="19" t="s">
        <v>54</v>
      </c>
      <c r="E90" s="20" t="s">
        <v>55</v>
      </c>
      <c r="F90" s="21" t="s">
        <v>56</v>
      </c>
      <c r="G90" s="21" t="s">
        <v>57</v>
      </c>
      <c r="H90" s="19">
        <v>37887878</v>
      </c>
      <c r="I90" s="19">
        <v>37887878</v>
      </c>
      <c r="J90" s="19"/>
      <c r="K90" s="19"/>
      <c r="L90" s="19"/>
      <c r="M90" s="19"/>
      <c r="N90" s="19">
        <f t="shared" si="6"/>
        <v>0</v>
      </c>
      <c r="O90" s="19">
        <f t="shared" si="7"/>
        <v>37887878</v>
      </c>
      <c r="P90" s="23">
        <f>+'01'!Q90+'02'!Q90</f>
        <v>3721282</v>
      </c>
      <c r="Q90" s="19">
        <v>1998548</v>
      </c>
      <c r="R90" s="23">
        <f t="shared" si="8"/>
        <v>5719830</v>
      </c>
      <c r="S90" s="61">
        <f>+'01'!T90+'02'!T90</f>
        <v>1815967</v>
      </c>
      <c r="T90" s="19">
        <v>0</v>
      </c>
      <c r="U90" s="61">
        <f t="shared" si="9"/>
        <v>1815967</v>
      </c>
      <c r="V90" s="19">
        <f t="shared" si="10"/>
        <v>3903863</v>
      </c>
      <c r="W90" s="19">
        <f t="shared" si="11"/>
        <v>32168048</v>
      </c>
    </row>
    <row r="91" spans="2:23">
      <c r="B91" s="19" t="s">
        <v>120</v>
      </c>
      <c r="C91" s="19" t="s">
        <v>38</v>
      </c>
      <c r="D91" s="19" t="s">
        <v>58</v>
      </c>
      <c r="E91" s="20" t="s">
        <v>55</v>
      </c>
      <c r="F91" s="21" t="s">
        <v>56</v>
      </c>
      <c r="G91" s="21" t="s">
        <v>57</v>
      </c>
      <c r="H91" s="19">
        <v>33795513</v>
      </c>
      <c r="I91" s="19">
        <v>33795513</v>
      </c>
      <c r="J91" s="19"/>
      <c r="K91" s="19"/>
      <c r="L91" s="19"/>
      <c r="M91" s="19"/>
      <c r="N91" s="19">
        <f t="shared" si="6"/>
        <v>0</v>
      </c>
      <c r="O91" s="19">
        <f t="shared" si="7"/>
        <v>33795513</v>
      </c>
      <c r="P91" s="23">
        <f>+'01'!Q91+'02'!Q91</f>
        <v>6272887</v>
      </c>
      <c r="Q91" s="19">
        <v>3428838</v>
      </c>
      <c r="R91" s="23">
        <f t="shared" si="8"/>
        <v>9701725</v>
      </c>
      <c r="S91" s="61">
        <f>+'01'!T91+'02'!T91</f>
        <v>3284293</v>
      </c>
      <c r="T91" s="19">
        <v>0</v>
      </c>
      <c r="U91" s="61">
        <f t="shared" si="9"/>
        <v>3284293</v>
      </c>
      <c r="V91" s="19">
        <f t="shared" si="10"/>
        <v>6417432</v>
      </c>
      <c r="W91" s="19">
        <f t="shared" si="11"/>
        <v>24093788</v>
      </c>
    </row>
    <row r="92" spans="2:23">
      <c r="B92" s="19" t="s">
        <v>120</v>
      </c>
      <c r="C92" s="19" t="s">
        <v>38</v>
      </c>
      <c r="D92" s="19" t="s">
        <v>59</v>
      </c>
      <c r="E92" s="20" t="s">
        <v>55</v>
      </c>
      <c r="F92" s="21" t="s">
        <v>56</v>
      </c>
      <c r="G92" s="21" t="s">
        <v>57</v>
      </c>
      <c r="H92" s="19">
        <v>37390781</v>
      </c>
      <c r="I92" s="19">
        <v>37390781</v>
      </c>
      <c r="J92" s="19"/>
      <c r="K92" s="19"/>
      <c r="L92" s="19"/>
      <c r="M92" s="19"/>
      <c r="N92" s="19">
        <f t="shared" si="6"/>
        <v>0</v>
      </c>
      <c r="O92" s="19">
        <f t="shared" si="7"/>
        <v>37390781</v>
      </c>
      <c r="P92" s="23">
        <f>+'01'!Q92+'02'!Q92</f>
        <v>264122</v>
      </c>
      <c r="Q92" s="19">
        <v>144372</v>
      </c>
      <c r="R92" s="23">
        <f t="shared" si="8"/>
        <v>408494</v>
      </c>
      <c r="S92" s="61">
        <f>+'01'!T92+'02'!T92</f>
        <v>138286</v>
      </c>
      <c r="T92" s="19">
        <v>0</v>
      </c>
      <c r="U92" s="61">
        <f t="shared" si="9"/>
        <v>138286</v>
      </c>
      <c r="V92" s="19">
        <f t="shared" si="10"/>
        <v>270208</v>
      </c>
      <c r="W92" s="19">
        <f t="shared" si="11"/>
        <v>36982287</v>
      </c>
    </row>
    <row r="93" spans="2:23">
      <c r="B93" s="19" t="s">
        <v>120</v>
      </c>
      <c r="C93" s="19" t="s">
        <v>38</v>
      </c>
      <c r="D93" s="19" t="s">
        <v>60</v>
      </c>
      <c r="E93" s="20" t="s">
        <v>55</v>
      </c>
      <c r="F93" s="21" t="s">
        <v>56</v>
      </c>
      <c r="G93" s="21" t="s">
        <v>57</v>
      </c>
      <c r="H93" s="19">
        <v>719054</v>
      </c>
      <c r="I93" s="19">
        <v>719054</v>
      </c>
      <c r="J93" s="19"/>
      <c r="K93" s="19"/>
      <c r="L93" s="19"/>
      <c r="M93" s="19"/>
      <c r="N93" s="19">
        <f t="shared" si="6"/>
        <v>0</v>
      </c>
      <c r="O93" s="19">
        <f t="shared" si="7"/>
        <v>719054</v>
      </c>
      <c r="P93" s="23">
        <f>+'01'!Q93+'02'!Q93</f>
        <v>66030</v>
      </c>
      <c r="Q93" s="19">
        <v>36093</v>
      </c>
      <c r="R93" s="23">
        <f t="shared" si="8"/>
        <v>102123</v>
      </c>
      <c r="S93" s="61">
        <f>+'01'!T93+'02'!T93</f>
        <v>34572</v>
      </c>
      <c r="T93" s="19">
        <v>0</v>
      </c>
      <c r="U93" s="61">
        <f t="shared" si="9"/>
        <v>34572</v>
      </c>
      <c r="V93" s="19">
        <f t="shared" si="10"/>
        <v>67551</v>
      </c>
      <c r="W93" s="19">
        <f t="shared" si="11"/>
        <v>616931</v>
      </c>
    </row>
    <row r="94" spans="2:23">
      <c r="B94" s="19" t="s">
        <v>120</v>
      </c>
      <c r="C94" s="19" t="s">
        <v>38</v>
      </c>
      <c r="D94" s="19" t="s">
        <v>61</v>
      </c>
      <c r="E94" s="20" t="s">
        <v>62</v>
      </c>
      <c r="F94" s="21" t="s">
        <v>63</v>
      </c>
      <c r="G94" s="21" t="s">
        <v>64</v>
      </c>
      <c r="H94" s="19">
        <v>2000000</v>
      </c>
      <c r="I94" s="19">
        <v>2000000</v>
      </c>
      <c r="J94" s="19"/>
      <c r="K94" s="19"/>
      <c r="L94" s="19"/>
      <c r="M94" s="19"/>
      <c r="N94" s="19">
        <f t="shared" si="6"/>
        <v>0</v>
      </c>
      <c r="O94" s="19">
        <f t="shared" si="7"/>
        <v>2000000</v>
      </c>
      <c r="P94" s="23">
        <f>+'01'!Q94+'02'!Q94</f>
        <v>5752</v>
      </c>
      <c r="Q94" s="19">
        <v>2367</v>
      </c>
      <c r="R94" s="23">
        <f t="shared" si="8"/>
        <v>8119</v>
      </c>
      <c r="S94" s="61">
        <f>+'01'!T94+'02'!T94</f>
        <v>5752</v>
      </c>
      <c r="T94" s="19">
        <v>2367</v>
      </c>
      <c r="U94" s="61">
        <f t="shared" si="9"/>
        <v>8119</v>
      </c>
      <c r="V94" s="19">
        <f t="shared" si="10"/>
        <v>0</v>
      </c>
      <c r="W94" s="19">
        <f t="shared" si="11"/>
        <v>1991881</v>
      </c>
    </row>
    <row r="95" spans="2:23">
      <c r="B95" s="19" t="s">
        <v>120</v>
      </c>
      <c r="C95" s="19" t="s">
        <v>38</v>
      </c>
      <c r="D95" s="19" t="s">
        <v>65</v>
      </c>
      <c r="E95" s="20" t="s">
        <v>66</v>
      </c>
      <c r="F95" s="21" t="s">
        <v>52</v>
      </c>
      <c r="G95" s="21" t="s">
        <v>67</v>
      </c>
      <c r="H95" s="19">
        <v>1000</v>
      </c>
      <c r="I95" s="19">
        <v>1000</v>
      </c>
      <c r="J95" s="19"/>
      <c r="K95" s="19"/>
      <c r="L95" s="19"/>
      <c r="M95" s="19"/>
      <c r="N95" s="19">
        <f t="shared" si="6"/>
        <v>0</v>
      </c>
      <c r="O95" s="19">
        <f t="shared" si="7"/>
        <v>1000</v>
      </c>
      <c r="P95" s="23">
        <f>+'01'!Q95+'02'!Q95</f>
        <v>0</v>
      </c>
      <c r="Q95" s="19"/>
      <c r="R95" s="23">
        <f t="shared" si="8"/>
        <v>0</v>
      </c>
      <c r="S95" s="61">
        <f>+'01'!T95+'02'!T95</f>
        <v>0</v>
      </c>
      <c r="T95" s="19"/>
      <c r="U95" s="61">
        <f t="shared" si="9"/>
        <v>0</v>
      </c>
      <c r="V95" s="19">
        <f t="shared" si="10"/>
        <v>0</v>
      </c>
      <c r="W95" s="19">
        <f t="shared" si="11"/>
        <v>1000</v>
      </c>
    </row>
    <row r="96" spans="2:23">
      <c r="B96" s="19" t="s">
        <v>120</v>
      </c>
      <c r="C96" s="19" t="s">
        <v>38</v>
      </c>
      <c r="D96" s="19" t="s">
        <v>68</v>
      </c>
      <c r="E96" s="20" t="s">
        <v>69</v>
      </c>
      <c r="F96" s="21" t="s">
        <v>42</v>
      </c>
      <c r="G96" s="21" t="s">
        <v>70</v>
      </c>
      <c r="H96" s="19">
        <v>1000000</v>
      </c>
      <c r="I96" s="19">
        <v>1000000</v>
      </c>
      <c r="J96" s="19"/>
      <c r="K96" s="19"/>
      <c r="L96" s="19"/>
      <c r="M96" s="19"/>
      <c r="N96" s="19">
        <f t="shared" si="6"/>
        <v>0</v>
      </c>
      <c r="O96" s="19">
        <f t="shared" si="7"/>
        <v>1000000</v>
      </c>
      <c r="P96" s="23">
        <f>+'01'!Q96+'02'!Q96</f>
        <v>0</v>
      </c>
      <c r="Q96" s="19"/>
      <c r="R96" s="23">
        <f t="shared" si="8"/>
        <v>0</v>
      </c>
      <c r="S96" s="61">
        <f>+'01'!T96+'02'!T96</f>
        <v>0</v>
      </c>
      <c r="T96" s="19"/>
      <c r="U96" s="61">
        <f t="shared" si="9"/>
        <v>0</v>
      </c>
      <c r="V96" s="19">
        <f t="shared" si="10"/>
        <v>0</v>
      </c>
      <c r="W96" s="19">
        <f t="shared" si="11"/>
        <v>1000000</v>
      </c>
    </row>
    <row r="97" spans="2:23">
      <c r="B97" s="19" t="s">
        <v>120</v>
      </c>
      <c r="C97" s="19" t="s">
        <v>38</v>
      </c>
      <c r="D97" s="19" t="s">
        <v>71</v>
      </c>
      <c r="E97" s="20" t="s">
        <v>72</v>
      </c>
      <c r="F97" s="21" t="s">
        <v>73</v>
      </c>
      <c r="G97" s="21" t="s">
        <v>74</v>
      </c>
      <c r="H97" s="19">
        <v>1000</v>
      </c>
      <c r="I97" s="19">
        <v>1000</v>
      </c>
      <c r="J97" s="19"/>
      <c r="K97" s="19"/>
      <c r="L97" s="19"/>
      <c r="M97" s="19"/>
      <c r="N97" s="19">
        <f t="shared" si="6"/>
        <v>0</v>
      </c>
      <c r="O97" s="19">
        <f t="shared" si="7"/>
        <v>1000</v>
      </c>
      <c r="P97" s="23">
        <f>+'01'!Q97+'02'!Q97</f>
        <v>0</v>
      </c>
      <c r="Q97" s="19"/>
      <c r="R97" s="23">
        <f t="shared" si="8"/>
        <v>0</v>
      </c>
      <c r="S97" s="61">
        <f>+'01'!T97+'02'!T97</f>
        <v>0</v>
      </c>
      <c r="T97" s="19"/>
      <c r="U97" s="61">
        <f t="shared" si="9"/>
        <v>0</v>
      </c>
      <c r="V97" s="19">
        <f t="shared" si="10"/>
        <v>0</v>
      </c>
      <c r="W97" s="19">
        <f t="shared" si="11"/>
        <v>1000</v>
      </c>
    </row>
    <row r="98" spans="2:23">
      <c r="B98" s="19" t="s">
        <v>120</v>
      </c>
      <c r="C98" s="19" t="s">
        <v>38</v>
      </c>
      <c r="D98" s="19" t="s">
        <v>75</v>
      </c>
      <c r="E98" s="20" t="s">
        <v>76</v>
      </c>
      <c r="F98" s="21" t="s">
        <v>77</v>
      </c>
      <c r="G98" s="21" t="s">
        <v>78</v>
      </c>
      <c r="H98" s="19">
        <v>4000000</v>
      </c>
      <c r="I98" s="19">
        <v>4000000</v>
      </c>
      <c r="J98" s="19"/>
      <c r="K98" s="19"/>
      <c r="L98" s="19"/>
      <c r="M98" s="19"/>
      <c r="N98" s="19">
        <f t="shared" si="6"/>
        <v>0</v>
      </c>
      <c r="O98" s="19">
        <f t="shared" si="7"/>
        <v>4000000</v>
      </c>
      <c r="P98" s="23">
        <f>+'01'!Q98+'02'!Q98</f>
        <v>0</v>
      </c>
      <c r="Q98" s="19"/>
      <c r="R98" s="23">
        <f t="shared" si="8"/>
        <v>0</v>
      </c>
      <c r="S98" s="61">
        <f>+'01'!T98+'02'!T98</f>
        <v>0</v>
      </c>
      <c r="T98" s="19"/>
      <c r="U98" s="61">
        <f t="shared" si="9"/>
        <v>0</v>
      </c>
      <c r="V98" s="19">
        <f t="shared" si="10"/>
        <v>0</v>
      </c>
      <c r="W98" s="19">
        <f t="shared" si="11"/>
        <v>4000000</v>
      </c>
    </row>
    <row r="99" spans="2:23">
      <c r="B99" s="19" t="s">
        <v>120</v>
      </c>
      <c r="C99" s="19" t="s">
        <v>38</v>
      </c>
      <c r="D99" s="19" t="s">
        <v>79</v>
      </c>
      <c r="E99" s="20" t="s">
        <v>80</v>
      </c>
      <c r="F99" s="21" t="s">
        <v>81</v>
      </c>
      <c r="G99" s="21" t="s">
        <v>82</v>
      </c>
      <c r="H99" s="19">
        <v>1000</v>
      </c>
      <c r="I99" s="19">
        <v>1000</v>
      </c>
      <c r="J99" s="19"/>
      <c r="K99" s="19"/>
      <c r="L99" s="19"/>
      <c r="M99" s="19"/>
      <c r="N99" s="19">
        <f t="shared" si="6"/>
        <v>0</v>
      </c>
      <c r="O99" s="19">
        <f t="shared" si="7"/>
        <v>1000</v>
      </c>
      <c r="P99" s="23">
        <f>+'01'!Q99+'02'!Q99</f>
        <v>0</v>
      </c>
      <c r="Q99" s="19"/>
      <c r="R99" s="23">
        <f t="shared" si="8"/>
        <v>0</v>
      </c>
      <c r="S99" s="61">
        <f>+'01'!T99+'02'!T99</f>
        <v>0</v>
      </c>
      <c r="T99" s="19"/>
      <c r="U99" s="61">
        <f t="shared" si="9"/>
        <v>0</v>
      </c>
      <c r="V99" s="19">
        <f t="shared" si="10"/>
        <v>0</v>
      </c>
      <c r="W99" s="19">
        <f t="shared" si="11"/>
        <v>1000</v>
      </c>
    </row>
    <row r="100" spans="2:23">
      <c r="B100" s="19" t="s">
        <v>120</v>
      </c>
      <c r="C100" s="19" t="s">
        <v>38</v>
      </c>
      <c r="D100" s="19" t="s">
        <v>83</v>
      </c>
      <c r="E100" s="20" t="s">
        <v>84</v>
      </c>
      <c r="F100" s="21" t="s">
        <v>85</v>
      </c>
      <c r="G100" s="21" t="s">
        <v>86</v>
      </c>
      <c r="H100" s="19">
        <v>1000</v>
      </c>
      <c r="I100" s="19">
        <v>1000</v>
      </c>
      <c r="J100" s="19"/>
      <c r="K100" s="19"/>
      <c r="L100" s="19"/>
      <c r="M100" s="19"/>
      <c r="N100" s="19">
        <f t="shared" si="6"/>
        <v>0</v>
      </c>
      <c r="O100" s="19">
        <f t="shared" si="7"/>
        <v>1000</v>
      </c>
      <c r="P100" s="23">
        <f>+'01'!Q100+'02'!Q100</f>
        <v>0</v>
      </c>
      <c r="Q100" s="19"/>
      <c r="R100" s="23">
        <f t="shared" si="8"/>
        <v>0</v>
      </c>
      <c r="S100" s="61">
        <f>+'01'!T100+'02'!T100</f>
        <v>0</v>
      </c>
      <c r="T100" s="19"/>
      <c r="U100" s="61">
        <f t="shared" si="9"/>
        <v>0</v>
      </c>
      <c r="V100" s="19">
        <f t="shared" si="10"/>
        <v>0</v>
      </c>
      <c r="W100" s="19">
        <f t="shared" si="11"/>
        <v>1000</v>
      </c>
    </row>
    <row r="101" spans="2:23">
      <c r="B101" s="19" t="s">
        <v>120</v>
      </c>
      <c r="C101" s="19" t="s">
        <v>38</v>
      </c>
      <c r="D101" s="19" t="s">
        <v>87</v>
      </c>
      <c r="E101" s="20" t="s">
        <v>88</v>
      </c>
      <c r="F101" s="21" t="s">
        <v>89</v>
      </c>
      <c r="G101" s="21" t="s">
        <v>90</v>
      </c>
      <c r="H101" s="19">
        <v>1000</v>
      </c>
      <c r="I101" s="19">
        <v>1000</v>
      </c>
      <c r="J101" s="19"/>
      <c r="K101" s="19"/>
      <c r="L101" s="19"/>
      <c r="M101" s="19"/>
      <c r="N101" s="19">
        <f t="shared" si="6"/>
        <v>0</v>
      </c>
      <c r="O101" s="19">
        <f t="shared" si="7"/>
        <v>1000</v>
      </c>
      <c r="P101" s="23">
        <f>+'01'!Q101+'02'!Q101</f>
        <v>0</v>
      </c>
      <c r="Q101" s="19"/>
      <c r="R101" s="23">
        <f t="shared" si="8"/>
        <v>0</v>
      </c>
      <c r="S101" s="61">
        <f>+'01'!T101+'02'!T101</f>
        <v>0</v>
      </c>
      <c r="T101" s="19"/>
      <c r="U101" s="61">
        <f t="shared" si="9"/>
        <v>0</v>
      </c>
      <c r="V101" s="19">
        <f t="shared" si="10"/>
        <v>0</v>
      </c>
      <c r="W101" s="19">
        <f t="shared" si="11"/>
        <v>1000</v>
      </c>
    </row>
    <row r="102" spans="2:23">
      <c r="B102" s="19" t="s">
        <v>120</v>
      </c>
      <c r="C102" s="19" t="s">
        <v>38</v>
      </c>
      <c r="D102" s="19" t="s">
        <v>91</v>
      </c>
      <c r="E102" s="20" t="s">
        <v>92</v>
      </c>
      <c r="F102" s="21" t="s">
        <v>42</v>
      </c>
      <c r="G102" s="21" t="s">
        <v>93</v>
      </c>
      <c r="H102" s="19">
        <v>1000</v>
      </c>
      <c r="I102" s="19">
        <v>1000</v>
      </c>
      <c r="J102" s="19"/>
      <c r="K102" s="19"/>
      <c r="L102" s="19"/>
      <c r="M102" s="19"/>
      <c r="N102" s="19">
        <f t="shared" si="6"/>
        <v>0</v>
      </c>
      <c r="O102" s="19">
        <f t="shared" si="7"/>
        <v>1000</v>
      </c>
      <c r="P102" s="23">
        <f>+'01'!Q102+'02'!Q102</f>
        <v>0</v>
      </c>
      <c r="Q102" s="19"/>
      <c r="R102" s="23">
        <f t="shared" si="8"/>
        <v>0</v>
      </c>
      <c r="S102" s="61">
        <f>+'01'!T102+'02'!T102</f>
        <v>0</v>
      </c>
      <c r="T102" s="19"/>
      <c r="U102" s="61">
        <f t="shared" si="9"/>
        <v>0</v>
      </c>
      <c r="V102" s="19">
        <f t="shared" si="10"/>
        <v>0</v>
      </c>
      <c r="W102" s="19">
        <f t="shared" si="11"/>
        <v>1000</v>
      </c>
    </row>
    <row r="103" spans="2:23">
      <c r="B103" s="29" t="s">
        <v>120</v>
      </c>
      <c r="C103" s="29" t="s">
        <v>94</v>
      </c>
      <c r="D103" s="29" t="s">
        <v>5</v>
      </c>
      <c r="E103" s="30"/>
      <c r="F103" s="31"/>
      <c r="G103" s="31" t="s">
        <v>34</v>
      </c>
      <c r="H103" s="29">
        <v>141958453</v>
      </c>
      <c r="I103" s="29">
        <f>SUM(I104:I123)</f>
        <v>141958453</v>
      </c>
      <c r="J103" s="29">
        <f>SUM(J104:J123)</f>
        <v>0</v>
      </c>
      <c r="K103" s="29">
        <f>SUM(K104:K123)</f>
        <v>0</v>
      </c>
      <c r="L103" s="29">
        <f>SUM(L104:L123)</f>
        <v>0</v>
      </c>
      <c r="M103" s="29">
        <f>SUM(M104:M123)</f>
        <v>0</v>
      </c>
      <c r="N103" s="29">
        <f t="shared" si="6"/>
        <v>0</v>
      </c>
      <c r="O103" s="29">
        <f t="shared" si="7"/>
        <v>141958453</v>
      </c>
      <c r="P103" s="23">
        <f>+'01'!Q103+'02'!Q103</f>
        <v>16974619</v>
      </c>
      <c r="Q103" s="29">
        <v>9604406</v>
      </c>
      <c r="R103" s="23">
        <f t="shared" si="8"/>
        <v>26579025</v>
      </c>
      <c r="S103" s="61">
        <f>+'01'!T103+'02'!T103</f>
        <v>9855099</v>
      </c>
      <c r="T103" s="29">
        <v>3965296</v>
      </c>
      <c r="U103" s="61">
        <f t="shared" si="9"/>
        <v>13820395</v>
      </c>
      <c r="V103" s="29">
        <f t="shared" si="10"/>
        <v>12758630</v>
      </c>
      <c r="W103" s="29">
        <f t="shared" si="11"/>
        <v>115379428</v>
      </c>
    </row>
    <row r="104" spans="2:23">
      <c r="B104" s="19" t="s">
        <v>120</v>
      </c>
      <c r="C104" s="19" t="s">
        <v>94</v>
      </c>
      <c r="D104" s="19" t="s">
        <v>40</v>
      </c>
      <c r="E104" s="20" t="s">
        <v>95</v>
      </c>
      <c r="F104" s="21" t="s">
        <v>42</v>
      </c>
      <c r="G104" s="21" t="s">
        <v>96</v>
      </c>
      <c r="H104" s="19">
        <v>20989569</v>
      </c>
      <c r="I104" s="19">
        <v>20989569</v>
      </c>
      <c r="J104" s="19"/>
      <c r="K104" s="19"/>
      <c r="L104" s="19"/>
      <c r="M104" s="19"/>
      <c r="N104" s="19">
        <f t="shared" si="6"/>
        <v>0</v>
      </c>
      <c r="O104" s="19">
        <f t="shared" si="7"/>
        <v>20989569</v>
      </c>
      <c r="P104" s="23">
        <f>+'01'!Q104+'02'!Q104</f>
        <v>4204219</v>
      </c>
      <c r="Q104" s="19">
        <v>2185455</v>
      </c>
      <c r="R104" s="23">
        <f t="shared" si="8"/>
        <v>6389674</v>
      </c>
      <c r="S104" s="61">
        <f>+'01'!T104+'02'!T104</f>
        <v>2542915</v>
      </c>
      <c r="T104" s="19">
        <v>1468697</v>
      </c>
      <c r="U104" s="61">
        <f t="shared" si="9"/>
        <v>4011612</v>
      </c>
      <c r="V104" s="19">
        <f t="shared" si="10"/>
        <v>2378062</v>
      </c>
      <c r="W104" s="19">
        <f t="shared" si="11"/>
        <v>14599895</v>
      </c>
    </row>
    <row r="105" spans="2:23">
      <c r="B105" s="19" t="s">
        <v>120</v>
      </c>
      <c r="C105" s="19" t="s">
        <v>94</v>
      </c>
      <c r="D105" s="19" t="s">
        <v>44</v>
      </c>
      <c r="E105" s="20" t="s">
        <v>95</v>
      </c>
      <c r="F105" s="21" t="s">
        <v>42</v>
      </c>
      <c r="G105" s="21" t="s">
        <v>96</v>
      </c>
      <c r="H105" s="19">
        <v>35058188</v>
      </c>
      <c r="I105" s="19">
        <v>35058188</v>
      </c>
      <c r="J105" s="19"/>
      <c r="K105" s="19"/>
      <c r="L105" s="19"/>
      <c r="M105" s="19"/>
      <c r="N105" s="19">
        <f t="shared" si="6"/>
        <v>0</v>
      </c>
      <c r="O105" s="19">
        <f t="shared" si="7"/>
        <v>35058188</v>
      </c>
      <c r="P105" s="23">
        <f>+'01'!Q105+'02'!Q105</f>
        <v>6719656</v>
      </c>
      <c r="Q105" s="19">
        <v>4126357</v>
      </c>
      <c r="R105" s="23">
        <f t="shared" si="8"/>
        <v>10846013</v>
      </c>
      <c r="S105" s="61">
        <f>+'01'!T105+'02'!T105</f>
        <v>4228108</v>
      </c>
      <c r="T105" s="19">
        <v>2347880</v>
      </c>
      <c r="U105" s="61">
        <f t="shared" si="9"/>
        <v>6575988</v>
      </c>
      <c r="V105" s="19">
        <f t="shared" si="10"/>
        <v>4270025</v>
      </c>
      <c r="W105" s="19">
        <f t="shared" si="11"/>
        <v>24212175</v>
      </c>
    </row>
    <row r="106" spans="2:23">
      <c r="B106" s="19" t="s">
        <v>120</v>
      </c>
      <c r="C106" s="19" t="s">
        <v>94</v>
      </c>
      <c r="D106" s="19" t="s">
        <v>45</v>
      </c>
      <c r="E106" s="20" t="s">
        <v>95</v>
      </c>
      <c r="F106" s="21" t="s">
        <v>42</v>
      </c>
      <c r="G106" s="21" t="s">
        <v>96</v>
      </c>
      <c r="H106" s="19">
        <v>7471417</v>
      </c>
      <c r="I106" s="19">
        <v>7471417</v>
      </c>
      <c r="J106" s="19"/>
      <c r="K106" s="19"/>
      <c r="L106" s="19"/>
      <c r="M106" s="19"/>
      <c r="N106" s="19">
        <f t="shared" si="6"/>
        <v>0</v>
      </c>
      <c r="O106" s="19">
        <f t="shared" si="7"/>
        <v>7471417</v>
      </c>
      <c r="P106" s="23">
        <f>+'01'!Q106+'02'!Q106</f>
        <v>141466</v>
      </c>
      <c r="Q106" s="19">
        <v>86870</v>
      </c>
      <c r="R106" s="23">
        <f t="shared" si="8"/>
        <v>228336</v>
      </c>
      <c r="S106" s="61">
        <f>+'01'!T106+'02'!T106</f>
        <v>89012</v>
      </c>
      <c r="T106" s="19">
        <v>49429</v>
      </c>
      <c r="U106" s="61">
        <f t="shared" si="9"/>
        <v>138441</v>
      </c>
      <c r="V106" s="19">
        <f t="shared" si="10"/>
        <v>89895</v>
      </c>
      <c r="W106" s="19">
        <f t="shared" si="11"/>
        <v>7243081</v>
      </c>
    </row>
    <row r="107" spans="2:23">
      <c r="B107" s="19" t="s">
        <v>120</v>
      </c>
      <c r="C107" s="19" t="s">
        <v>94</v>
      </c>
      <c r="D107" s="19" t="s">
        <v>46</v>
      </c>
      <c r="E107" s="20" t="s">
        <v>95</v>
      </c>
      <c r="F107" s="21" t="s">
        <v>42</v>
      </c>
      <c r="G107" s="21" t="s">
        <v>96</v>
      </c>
      <c r="H107" s="19">
        <v>14942834</v>
      </c>
      <c r="I107" s="19">
        <v>14942834</v>
      </c>
      <c r="J107" s="19"/>
      <c r="K107" s="19"/>
      <c r="L107" s="19"/>
      <c r="M107" s="19"/>
      <c r="N107" s="19">
        <f t="shared" si="6"/>
        <v>0</v>
      </c>
      <c r="O107" s="19">
        <f t="shared" si="7"/>
        <v>14942834</v>
      </c>
      <c r="P107" s="23">
        <f>+'01'!Q107+'02'!Q107</f>
        <v>212200</v>
      </c>
      <c r="Q107" s="19">
        <v>130306</v>
      </c>
      <c r="R107" s="23">
        <f t="shared" si="8"/>
        <v>342506</v>
      </c>
      <c r="S107" s="61">
        <f>+'01'!T107+'02'!T107</f>
        <v>133520</v>
      </c>
      <c r="T107" s="19">
        <v>74144</v>
      </c>
      <c r="U107" s="61">
        <f t="shared" si="9"/>
        <v>207664</v>
      </c>
      <c r="V107" s="19">
        <f t="shared" si="10"/>
        <v>134842</v>
      </c>
      <c r="W107" s="19">
        <f t="shared" si="11"/>
        <v>14600328</v>
      </c>
    </row>
    <row r="108" spans="2:23">
      <c r="B108" s="19" t="s">
        <v>120</v>
      </c>
      <c r="C108" s="19" t="s">
        <v>94</v>
      </c>
      <c r="D108" s="19" t="s">
        <v>47</v>
      </c>
      <c r="E108" s="20" t="s">
        <v>95</v>
      </c>
      <c r="F108" s="21" t="s">
        <v>42</v>
      </c>
      <c r="G108" s="21" t="s">
        <v>96</v>
      </c>
      <c r="H108" s="19">
        <v>1000000</v>
      </c>
      <c r="I108" s="19">
        <v>1000000</v>
      </c>
      <c r="J108" s="19"/>
      <c r="K108" s="19"/>
      <c r="L108" s="19"/>
      <c r="M108" s="19"/>
      <c r="N108" s="19">
        <f t="shared" si="6"/>
        <v>0</v>
      </c>
      <c r="O108" s="19">
        <f t="shared" si="7"/>
        <v>1000000</v>
      </c>
      <c r="P108" s="23">
        <f>+'01'!Q108+'02'!Q108</f>
        <v>0</v>
      </c>
      <c r="Q108" s="19"/>
      <c r="R108" s="23">
        <f t="shared" si="8"/>
        <v>0</v>
      </c>
      <c r="S108" s="61">
        <f>+'01'!T108+'02'!T108</f>
        <v>0</v>
      </c>
      <c r="T108" s="19">
        <v>0</v>
      </c>
      <c r="U108" s="61">
        <f t="shared" si="9"/>
        <v>0</v>
      </c>
      <c r="V108" s="19">
        <f t="shared" si="10"/>
        <v>0</v>
      </c>
      <c r="W108" s="19">
        <f t="shared" si="11"/>
        <v>1000000</v>
      </c>
    </row>
    <row r="109" spans="2:23">
      <c r="B109" s="19" t="s">
        <v>120</v>
      </c>
      <c r="C109" s="19" t="s">
        <v>94</v>
      </c>
      <c r="D109" s="19" t="s">
        <v>49</v>
      </c>
      <c r="E109" s="20" t="s">
        <v>95</v>
      </c>
      <c r="F109" s="21" t="s">
        <v>42</v>
      </c>
      <c r="G109" s="21" t="s">
        <v>96</v>
      </c>
      <c r="H109" s="19">
        <v>1000</v>
      </c>
      <c r="I109" s="19">
        <v>1000</v>
      </c>
      <c r="J109" s="19"/>
      <c r="K109" s="19"/>
      <c r="L109" s="19"/>
      <c r="M109" s="19"/>
      <c r="N109" s="19">
        <f t="shared" si="6"/>
        <v>0</v>
      </c>
      <c r="O109" s="19">
        <f t="shared" si="7"/>
        <v>1000</v>
      </c>
      <c r="P109" s="23">
        <f>+'01'!Q109+'02'!Q109</f>
        <v>0</v>
      </c>
      <c r="Q109" s="19"/>
      <c r="R109" s="23">
        <f t="shared" si="8"/>
        <v>0</v>
      </c>
      <c r="S109" s="61">
        <f>+'01'!T109+'02'!T109</f>
        <v>0</v>
      </c>
      <c r="T109" s="19"/>
      <c r="U109" s="61">
        <f t="shared" si="9"/>
        <v>0</v>
      </c>
      <c r="V109" s="19">
        <f t="shared" si="10"/>
        <v>0</v>
      </c>
      <c r="W109" s="19">
        <f t="shared" si="11"/>
        <v>1000</v>
      </c>
    </row>
    <row r="110" spans="2:23">
      <c r="B110" s="19" t="s">
        <v>120</v>
      </c>
      <c r="C110" s="19" t="s">
        <v>94</v>
      </c>
      <c r="D110" s="19" t="s">
        <v>50</v>
      </c>
      <c r="E110" s="20" t="s">
        <v>51</v>
      </c>
      <c r="F110" s="21" t="s">
        <v>52</v>
      </c>
      <c r="G110" s="21" t="s">
        <v>53</v>
      </c>
      <c r="H110" s="19">
        <v>500000</v>
      </c>
      <c r="I110" s="19">
        <v>500000</v>
      </c>
      <c r="J110" s="19"/>
      <c r="K110" s="19"/>
      <c r="L110" s="19"/>
      <c r="M110" s="19"/>
      <c r="N110" s="19">
        <f t="shared" si="6"/>
        <v>0</v>
      </c>
      <c r="O110" s="19">
        <f t="shared" si="7"/>
        <v>500000</v>
      </c>
      <c r="P110" s="23">
        <f>+'01'!Q110+'02'!Q110</f>
        <v>170738</v>
      </c>
      <c r="Q110" s="19">
        <v>116461</v>
      </c>
      <c r="R110" s="23">
        <f t="shared" si="8"/>
        <v>287199</v>
      </c>
      <c r="S110" s="61">
        <f>+'01'!T110+'02'!T110</f>
        <v>41962</v>
      </c>
      <c r="T110" s="19">
        <v>25146</v>
      </c>
      <c r="U110" s="61">
        <f t="shared" si="9"/>
        <v>67108</v>
      </c>
      <c r="V110" s="19">
        <f t="shared" si="10"/>
        <v>220091</v>
      </c>
      <c r="W110" s="19">
        <f t="shared" si="11"/>
        <v>212801</v>
      </c>
    </row>
    <row r="111" spans="2:23">
      <c r="B111" s="19" t="s">
        <v>120</v>
      </c>
      <c r="C111" s="19" t="s">
        <v>94</v>
      </c>
      <c r="D111" s="19" t="s">
        <v>54</v>
      </c>
      <c r="E111" s="20" t="s">
        <v>98</v>
      </c>
      <c r="F111" s="21" t="s">
        <v>56</v>
      </c>
      <c r="G111" s="21" t="s">
        <v>99</v>
      </c>
      <c r="H111" s="19">
        <v>20260852</v>
      </c>
      <c r="I111" s="19">
        <v>20260852</v>
      </c>
      <c r="J111" s="19"/>
      <c r="K111" s="19"/>
      <c r="L111" s="19"/>
      <c r="M111" s="19"/>
      <c r="N111" s="19">
        <f t="shared" si="6"/>
        <v>0</v>
      </c>
      <c r="O111" s="19">
        <f t="shared" si="7"/>
        <v>20260852</v>
      </c>
      <c r="P111" s="23">
        <f>+'01'!Q111+'02'!Q111</f>
        <v>2435325</v>
      </c>
      <c r="Q111" s="19">
        <v>1270866</v>
      </c>
      <c r="R111" s="23">
        <f t="shared" si="8"/>
        <v>3706191</v>
      </c>
      <c r="S111" s="61">
        <f>+'01'!T111+'02'!T111</f>
        <v>1200104</v>
      </c>
      <c r="T111" s="19">
        <v>0</v>
      </c>
      <c r="U111" s="61">
        <f t="shared" si="9"/>
        <v>1200104</v>
      </c>
      <c r="V111" s="19">
        <f t="shared" si="10"/>
        <v>2506087</v>
      </c>
      <c r="W111" s="19">
        <f t="shared" si="11"/>
        <v>16554661</v>
      </c>
    </row>
    <row r="112" spans="2:23">
      <c r="B112" s="19" t="s">
        <v>120</v>
      </c>
      <c r="C112" s="19" t="s">
        <v>94</v>
      </c>
      <c r="D112" s="19" t="s">
        <v>58</v>
      </c>
      <c r="E112" s="20" t="s">
        <v>98</v>
      </c>
      <c r="F112" s="21" t="s">
        <v>56</v>
      </c>
      <c r="G112" s="21" t="s">
        <v>99</v>
      </c>
      <c r="H112" s="19">
        <v>20573832</v>
      </c>
      <c r="I112" s="19">
        <v>20573832</v>
      </c>
      <c r="J112" s="19"/>
      <c r="K112" s="19"/>
      <c r="L112" s="19"/>
      <c r="M112" s="19"/>
      <c r="N112" s="19">
        <f t="shared" si="6"/>
        <v>0</v>
      </c>
      <c r="O112" s="19">
        <f t="shared" si="7"/>
        <v>20573832</v>
      </c>
      <c r="P112" s="23">
        <f>+'01'!Q112+'02'!Q112</f>
        <v>2936464</v>
      </c>
      <c r="Q112" s="19">
        <v>1603686</v>
      </c>
      <c r="R112" s="23">
        <f t="shared" si="8"/>
        <v>4540150</v>
      </c>
      <c r="S112" s="61">
        <f>+'01'!T112+'02'!T112</f>
        <v>1538504</v>
      </c>
      <c r="T112" s="19">
        <v>0</v>
      </c>
      <c r="U112" s="61">
        <f t="shared" si="9"/>
        <v>1538504</v>
      </c>
      <c r="V112" s="19">
        <f t="shared" si="10"/>
        <v>3001646</v>
      </c>
      <c r="W112" s="19">
        <f t="shared" si="11"/>
        <v>16033682</v>
      </c>
    </row>
    <row r="113" spans="2:23">
      <c r="B113" s="19" t="s">
        <v>120</v>
      </c>
      <c r="C113" s="19" t="s">
        <v>94</v>
      </c>
      <c r="D113" s="19" t="s">
        <v>59</v>
      </c>
      <c r="E113" s="20" t="s">
        <v>98</v>
      </c>
      <c r="F113" s="21" t="s">
        <v>56</v>
      </c>
      <c r="G113" s="21" t="s">
        <v>99</v>
      </c>
      <c r="H113" s="19">
        <v>4384587</v>
      </c>
      <c r="I113" s="19">
        <v>4384587</v>
      </c>
      <c r="J113" s="19"/>
      <c r="K113" s="19"/>
      <c r="L113" s="19"/>
      <c r="M113" s="19"/>
      <c r="N113" s="19">
        <f t="shared" si="6"/>
        <v>0</v>
      </c>
      <c r="O113" s="19">
        <f t="shared" si="7"/>
        <v>4384587</v>
      </c>
      <c r="P113" s="23">
        <f>+'01'!Q113+'02'!Q113</f>
        <v>61821</v>
      </c>
      <c r="Q113" s="19">
        <v>33762</v>
      </c>
      <c r="R113" s="23">
        <f t="shared" si="8"/>
        <v>95583</v>
      </c>
      <c r="S113" s="61">
        <f>+'01'!T113+'02'!T113</f>
        <v>32390</v>
      </c>
      <c r="T113" s="19">
        <v>0</v>
      </c>
      <c r="U113" s="61">
        <f t="shared" si="9"/>
        <v>32390</v>
      </c>
      <c r="V113" s="19">
        <f t="shared" si="10"/>
        <v>63193</v>
      </c>
      <c r="W113" s="19">
        <f t="shared" si="11"/>
        <v>4289004</v>
      </c>
    </row>
    <row r="114" spans="2:23">
      <c r="B114" s="19" t="s">
        <v>120</v>
      </c>
      <c r="C114" s="19" t="s">
        <v>94</v>
      </c>
      <c r="D114" s="19" t="s">
        <v>60</v>
      </c>
      <c r="E114" s="20" t="s">
        <v>98</v>
      </c>
      <c r="F114" s="21" t="s">
        <v>56</v>
      </c>
      <c r="G114" s="21" t="s">
        <v>99</v>
      </c>
      <c r="H114" s="19">
        <v>8769174</v>
      </c>
      <c r="I114" s="19">
        <v>8769174</v>
      </c>
      <c r="J114" s="19"/>
      <c r="K114" s="19"/>
      <c r="L114" s="19"/>
      <c r="M114" s="19"/>
      <c r="N114" s="19">
        <f t="shared" si="6"/>
        <v>0</v>
      </c>
      <c r="O114" s="19">
        <f t="shared" si="7"/>
        <v>8769174</v>
      </c>
      <c r="P114" s="23">
        <f>+'01'!Q114+'02'!Q114</f>
        <v>92730</v>
      </c>
      <c r="Q114" s="19">
        <v>50643</v>
      </c>
      <c r="R114" s="23">
        <f t="shared" si="8"/>
        <v>143373</v>
      </c>
      <c r="S114" s="61">
        <f>+'01'!T114+'02'!T114</f>
        <v>48584</v>
      </c>
      <c r="T114" s="19">
        <v>0</v>
      </c>
      <c r="U114" s="61">
        <f t="shared" si="9"/>
        <v>48584</v>
      </c>
      <c r="V114" s="19">
        <f t="shared" si="10"/>
        <v>94789</v>
      </c>
      <c r="W114" s="19">
        <f t="shared" si="11"/>
        <v>8625801</v>
      </c>
    </row>
    <row r="115" spans="2:23">
      <c r="B115" s="19" t="s">
        <v>120</v>
      </c>
      <c r="C115" s="19" t="s">
        <v>94</v>
      </c>
      <c r="D115" s="19" t="s">
        <v>61</v>
      </c>
      <c r="E115" s="20" t="s">
        <v>62</v>
      </c>
      <c r="F115" s="21" t="s">
        <v>63</v>
      </c>
      <c r="G115" s="21" t="s">
        <v>64</v>
      </c>
      <c r="H115" s="19">
        <v>6000000</v>
      </c>
      <c r="I115" s="19">
        <v>6000000</v>
      </c>
      <c r="J115" s="19"/>
      <c r="K115" s="19"/>
      <c r="L115" s="19"/>
      <c r="M115" s="19"/>
      <c r="N115" s="19">
        <f t="shared" si="6"/>
        <v>0</v>
      </c>
      <c r="O115" s="19">
        <f t="shared" si="7"/>
        <v>6000000</v>
      </c>
      <c r="P115" s="23">
        <f>+'01'!Q115+'02'!Q115</f>
        <v>0</v>
      </c>
      <c r="Q115" s="19">
        <v>0</v>
      </c>
      <c r="R115" s="23">
        <f t="shared" si="8"/>
        <v>0</v>
      </c>
      <c r="S115" s="61">
        <f>+'01'!T115+'02'!T115</f>
        <v>0</v>
      </c>
      <c r="T115" s="19">
        <v>0</v>
      </c>
      <c r="U115" s="61">
        <f t="shared" si="9"/>
        <v>0</v>
      </c>
      <c r="V115" s="19">
        <f t="shared" si="10"/>
        <v>0</v>
      </c>
      <c r="W115" s="19">
        <f t="shared" si="11"/>
        <v>6000000</v>
      </c>
    </row>
    <row r="116" spans="2:23">
      <c r="B116" s="19" t="s">
        <v>120</v>
      </c>
      <c r="C116" s="19" t="s">
        <v>94</v>
      </c>
      <c r="D116" s="19" t="s">
        <v>65</v>
      </c>
      <c r="E116" s="20" t="s">
        <v>66</v>
      </c>
      <c r="F116" s="21" t="s">
        <v>52</v>
      </c>
      <c r="G116" s="21" t="s">
        <v>67</v>
      </c>
      <c r="H116" s="19">
        <v>1000</v>
      </c>
      <c r="I116" s="19">
        <v>1000</v>
      </c>
      <c r="J116" s="19"/>
      <c r="K116" s="19"/>
      <c r="L116" s="19"/>
      <c r="M116" s="19"/>
      <c r="N116" s="19">
        <f t="shared" si="6"/>
        <v>0</v>
      </c>
      <c r="O116" s="19">
        <f t="shared" si="7"/>
        <v>1000</v>
      </c>
      <c r="P116" s="23">
        <f>+'01'!Q116+'02'!Q116</f>
        <v>0</v>
      </c>
      <c r="Q116" s="19"/>
      <c r="R116" s="23">
        <f t="shared" si="8"/>
        <v>0</v>
      </c>
      <c r="S116" s="61">
        <f>+'01'!T116+'02'!T116</f>
        <v>0</v>
      </c>
      <c r="T116" s="19"/>
      <c r="U116" s="61">
        <f t="shared" si="9"/>
        <v>0</v>
      </c>
      <c r="V116" s="19">
        <f t="shared" si="10"/>
        <v>0</v>
      </c>
      <c r="W116" s="19">
        <f t="shared" si="11"/>
        <v>1000</v>
      </c>
    </row>
    <row r="117" spans="2:23">
      <c r="B117" s="19" t="s">
        <v>120</v>
      </c>
      <c r="C117" s="19" t="s">
        <v>94</v>
      </c>
      <c r="D117" s="19" t="s">
        <v>68</v>
      </c>
      <c r="E117" s="20" t="s">
        <v>69</v>
      </c>
      <c r="F117" s="21" t="s">
        <v>42</v>
      </c>
      <c r="G117" s="21" t="s">
        <v>70</v>
      </c>
      <c r="H117" s="19">
        <v>1000</v>
      </c>
      <c r="I117" s="19">
        <v>1000</v>
      </c>
      <c r="J117" s="19"/>
      <c r="K117" s="19"/>
      <c r="L117" s="19"/>
      <c r="M117" s="19"/>
      <c r="N117" s="19">
        <f t="shared" si="6"/>
        <v>0</v>
      </c>
      <c r="O117" s="19">
        <f t="shared" si="7"/>
        <v>1000</v>
      </c>
      <c r="P117" s="23">
        <f>+'01'!Q117+'02'!Q117</f>
        <v>0</v>
      </c>
      <c r="Q117" s="19"/>
      <c r="R117" s="23">
        <f t="shared" si="8"/>
        <v>0</v>
      </c>
      <c r="S117" s="61">
        <f>+'01'!T117+'02'!T117</f>
        <v>0</v>
      </c>
      <c r="T117" s="19"/>
      <c r="U117" s="61">
        <f t="shared" si="9"/>
        <v>0</v>
      </c>
      <c r="V117" s="19">
        <f t="shared" si="10"/>
        <v>0</v>
      </c>
      <c r="W117" s="19">
        <f t="shared" si="11"/>
        <v>1000</v>
      </c>
    </row>
    <row r="118" spans="2:23">
      <c r="B118" s="19" t="s">
        <v>120</v>
      </c>
      <c r="C118" s="19" t="s">
        <v>94</v>
      </c>
      <c r="D118" s="19" t="s">
        <v>71</v>
      </c>
      <c r="E118" s="20" t="s">
        <v>72</v>
      </c>
      <c r="F118" s="21" t="s">
        <v>73</v>
      </c>
      <c r="G118" s="21" t="s">
        <v>74</v>
      </c>
      <c r="H118" s="19">
        <v>1000</v>
      </c>
      <c r="I118" s="19">
        <v>1000</v>
      </c>
      <c r="J118" s="19"/>
      <c r="K118" s="19"/>
      <c r="L118" s="19"/>
      <c r="M118" s="19"/>
      <c r="N118" s="19">
        <f t="shared" si="6"/>
        <v>0</v>
      </c>
      <c r="O118" s="19">
        <f t="shared" si="7"/>
        <v>1000</v>
      </c>
      <c r="P118" s="23">
        <f>+'01'!Q118+'02'!Q118</f>
        <v>0</v>
      </c>
      <c r="Q118" s="19"/>
      <c r="R118" s="23">
        <f t="shared" si="8"/>
        <v>0</v>
      </c>
      <c r="S118" s="61">
        <f>+'01'!T118+'02'!T118</f>
        <v>0</v>
      </c>
      <c r="T118" s="19"/>
      <c r="U118" s="61">
        <f t="shared" si="9"/>
        <v>0</v>
      </c>
      <c r="V118" s="19">
        <f t="shared" si="10"/>
        <v>0</v>
      </c>
      <c r="W118" s="19">
        <f t="shared" si="11"/>
        <v>1000</v>
      </c>
    </row>
    <row r="119" spans="2:23">
      <c r="B119" s="19" t="s">
        <v>120</v>
      </c>
      <c r="C119" s="19" t="s">
        <v>94</v>
      </c>
      <c r="D119" s="19" t="s">
        <v>75</v>
      </c>
      <c r="E119" s="20" t="s">
        <v>76</v>
      </c>
      <c r="F119" s="21" t="s">
        <v>77</v>
      </c>
      <c r="G119" s="21" t="s">
        <v>78</v>
      </c>
      <c r="H119" s="19">
        <v>2000000</v>
      </c>
      <c r="I119" s="19">
        <v>2000000</v>
      </c>
      <c r="J119" s="19"/>
      <c r="K119" s="19"/>
      <c r="L119" s="19"/>
      <c r="M119" s="19"/>
      <c r="N119" s="19">
        <f t="shared" si="6"/>
        <v>0</v>
      </c>
      <c r="O119" s="19">
        <f t="shared" si="7"/>
        <v>2000000</v>
      </c>
      <c r="P119" s="23">
        <f>+'01'!Q119+'02'!Q119</f>
        <v>0</v>
      </c>
      <c r="Q119" s="19"/>
      <c r="R119" s="23">
        <f t="shared" si="8"/>
        <v>0</v>
      </c>
      <c r="S119" s="61">
        <f>+'01'!T119+'02'!T119</f>
        <v>0</v>
      </c>
      <c r="T119" s="19"/>
      <c r="U119" s="61">
        <f t="shared" si="9"/>
        <v>0</v>
      </c>
      <c r="V119" s="19">
        <f t="shared" si="10"/>
        <v>0</v>
      </c>
      <c r="W119" s="19">
        <f t="shared" si="11"/>
        <v>2000000</v>
      </c>
    </row>
    <row r="120" spans="2:23">
      <c r="B120" s="19" t="s">
        <v>120</v>
      </c>
      <c r="C120" s="19" t="s">
        <v>94</v>
      </c>
      <c r="D120" s="19" t="s">
        <v>79</v>
      </c>
      <c r="E120" s="20" t="s">
        <v>80</v>
      </c>
      <c r="F120" s="21" t="s">
        <v>81</v>
      </c>
      <c r="G120" s="21" t="s">
        <v>82</v>
      </c>
      <c r="H120" s="19">
        <v>1000</v>
      </c>
      <c r="I120" s="19">
        <v>1000</v>
      </c>
      <c r="J120" s="19"/>
      <c r="K120" s="19"/>
      <c r="L120" s="19"/>
      <c r="M120" s="19"/>
      <c r="N120" s="19">
        <f t="shared" si="6"/>
        <v>0</v>
      </c>
      <c r="O120" s="19">
        <f t="shared" si="7"/>
        <v>1000</v>
      </c>
      <c r="P120" s="23">
        <f>+'01'!Q120+'02'!Q120</f>
        <v>0</v>
      </c>
      <c r="Q120" s="19"/>
      <c r="R120" s="23">
        <f t="shared" si="8"/>
        <v>0</v>
      </c>
      <c r="S120" s="61">
        <f>+'01'!T120+'02'!T120</f>
        <v>0</v>
      </c>
      <c r="T120" s="19"/>
      <c r="U120" s="61">
        <f t="shared" si="9"/>
        <v>0</v>
      </c>
      <c r="V120" s="19">
        <f t="shared" si="10"/>
        <v>0</v>
      </c>
      <c r="W120" s="19">
        <f t="shared" si="11"/>
        <v>1000</v>
      </c>
    </row>
    <row r="121" spans="2:23">
      <c r="B121" s="19" t="s">
        <v>120</v>
      </c>
      <c r="C121" s="19" t="s">
        <v>94</v>
      </c>
      <c r="D121" s="19" t="s">
        <v>83</v>
      </c>
      <c r="E121" s="20" t="s">
        <v>84</v>
      </c>
      <c r="F121" s="21" t="s">
        <v>85</v>
      </c>
      <c r="G121" s="21" t="s">
        <v>86</v>
      </c>
      <c r="H121" s="19">
        <v>1000</v>
      </c>
      <c r="I121" s="19">
        <v>1000</v>
      </c>
      <c r="J121" s="19"/>
      <c r="K121" s="19"/>
      <c r="L121" s="19"/>
      <c r="M121" s="19"/>
      <c r="N121" s="19">
        <f t="shared" si="6"/>
        <v>0</v>
      </c>
      <c r="O121" s="19">
        <f t="shared" si="7"/>
        <v>1000</v>
      </c>
      <c r="P121" s="23">
        <f>+'01'!Q121+'02'!Q121</f>
        <v>0</v>
      </c>
      <c r="Q121" s="19"/>
      <c r="R121" s="23">
        <f t="shared" si="8"/>
        <v>0</v>
      </c>
      <c r="S121" s="61">
        <f>+'01'!T121+'02'!T121</f>
        <v>0</v>
      </c>
      <c r="T121" s="19"/>
      <c r="U121" s="61">
        <f t="shared" si="9"/>
        <v>0</v>
      </c>
      <c r="V121" s="19">
        <f t="shared" si="10"/>
        <v>0</v>
      </c>
      <c r="W121" s="19">
        <f t="shared" si="11"/>
        <v>1000</v>
      </c>
    </row>
    <row r="122" spans="2:23">
      <c r="B122" s="19" t="s">
        <v>120</v>
      </c>
      <c r="C122" s="19" t="s">
        <v>94</v>
      </c>
      <c r="D122" s="19" t="s">
        <v>87</v>
      </c>
      <c r="E122" s="20" t="s">
        <v>88</v>
      </c>
      <c r="F122" s="21" t="s">
        <v>89</v>
      </c>
      <c r="G122" s="21" t="s">
        <v>90</v>
      </c>
      <c r="H122" s="19">
        <v>1000</v>
      </c>
      <c r="I122" s="19">
        <v>1000</v>
      </c>
      <c r="J122" s="19"/>
      <c r="K122" s="19"/>
      <c r="L122" s="19"/>
      <c r="M122" s="19"/>
      <c r="N122" s="19">
        <f t="shared" si="6"/>
        <v>0</v>
      </c>
      <c r="O122" s="19">
        <f t="shared" si="7"/>
        <v>1000</v>
      </c>
      <c r="P122" s="23">
        <f>+'01'!Q122+'02'!Q122</f>
        <v>0</v>
      </c>
      <c r="Q122" s="19"/>
      <c r="R122" s="23">
        <f t="shared" si="8"/>
        <v>0</v>
      </c>
      <c r="S122" s="61">
        <f>+'01'!T122+'02'!T122</f>
        <v>0</v>
      </c>
      <c r="T122" s="19"/>
      <c r="U122" s="61">
        <f t="shared" si="9"/>
        <v>0</v>
      </c>
      <c r="V122" s="19">
        <f t="shared" si="10"/>
        <v>0</v>
      </c>
      <c r="W122" s="19">
        <f t="shared" si="11"/>
        <v>1000</v>
      </c>
    </row>
    <row r="123" spans="2:23">
      <c r="B123" s="19" t="s">
        <v>120</v>
      </c>
      <c r="C123" s="19" t="s">
        <v>94</v>
      </c>
      <c r="D123" s="19" t="s">
        <v>91</v>
      </c>
      <c r="E123" s="20" t="s">
        <v>92</v>
      </c>
      <c r="F123" s="21" t="s">
        <v>42</v>
      </c>
      <c r="G123" s="21" t="s">
        <v>93</v>
      </c>
      <c r="H123" s="19">
        <v>1000</v>
      </c>
      <c r="I123" s="19">
        <v>1000</v>
      </c>
      <c r="J123" s="19"/>
      <c r="K123" s="19"/>
      <c r="L123" s="19"/>
      <c r="M123" s="19"/>
      <c r="N123" s="19">
        <f t="shared" si="6"/>
        <v>0</v>
      </c>
      <c r="O123" s="19">
        <f t="shared" si="7"/>
        <v>1000</v>
      </c>
      <c r="P123" s="23">
        <f>+'01'!Q123+'02'!Q123</f>
        <v>0</v>
      </c>
      <c r="Q123" s="19"/>
      <c r="R123" s="23">
        <f t="shared" si="8"/>
        <v>0</v>
      </c>
      <c r="S123" s="61">
        <f>+'01'!T123+'02'!T123</f>
        <v>0</v>
      </c>
      <c r="T123" s="19"/>
      <c r="U123" s="61">
        <f t="shared" si="9"/>
        <v>0</v>
      </c>
      <c r="V123" s="19">
        <f t="shared" si="10"/>
        <v>0</v>
      </c>
      <c r="W123" s="19">
        <f t="shared" si="11"/>
        <v>1000</v>
      </c>
    </row>
    <row r="124" spans="2:23">
      <c r="B124" s="32" t="s">
        <v>120</v>
      </c>
      <c r="C124" s="32" t="s">
        <v>100</v>
      </c>
      <c r="D124" s="32" t="s">
        <v>5</v>
      </c>
      <c r="E124" s="33"/>
      <c r="F124" s="34"/>
      <c r="G124" s="34"/>
      <c r="H124" s="32">
        <v>133904629</v>
      </c>
      <c r="I124" s="32">
        <f>SUM(I125:I147)</f>
        <v>133904629</v>
      </c>
      <c r="J124" s="32">
        <f>SUM(J125:J147)</f>
        <v>0</v>
      </c>
      <c r="K124" s="32">
        <f>SUM(K125:K147)</f>
        <v>0</v>
      </c>
      <c r="L124" s="32">
        <f>SUM(L125:L147)</f>
        <v>0</v>
      </c>
      <c r="M124" s="32">
        <f>SUM(M125:M147)</f>
        <v>0</v>
      </c>
      <c r="N124" s="32">
        <f t="shared" si="6"/>
        <v>0</v>
      </c>
      <c r="O124" s="32">
        <f t="shared" si="7"/>
        <v>133904629</v>
      </c>
      <c r="P124" s="23">
        <f>+'01'!Q124+'02'!Q124</f>
        <v>24659212</v>
      </c>
      <c r="Q124" s="32">
        <v>12398335</v>
      </c>
      <c r="R124" s="23">
        <f t="shared" si="8"/>
        <v>37057547</v>
      </c>
      <c r="S124" s="61">
        <f>+'01'!T124+'02'!T124</f>
        <v>13610553</v>
      </c>
      <c r="T124" s="32">
        <v>5175803</v>
      </c>
      <c r="U124" s="61">
        <f t="shared" si="9"/>
        <v>18786356</v>
      </c>
      <c r="V124" s="32">
        <f t="shared" si="10"/>
        <v>18271191</v>
      </c>
      <c r="W124" s="32">
        <f t="shared" si="11"/>
        <v>96847082</v>
      </c>
    </row>
    <row r="125" spans="2:23">
      <c r="B125" s="19" t="s">
        <v>120</v>
      </c>
      <c r="C125" s="19" t="s">
        <v>100</v>
      </c>
      <c r="D125" s="19" t="s">
        <v>49</v>
      </c>
      <c r="E125" s="20" t="s">
        <v>95</v>
      </c>
      <c r="F125" s="21" t="s">
        <v>42</v>
      </c>
      <c r="G125" s="21" t="s">
        <v>96</v>
      </c>
      <c r="H125" s="19">
        <v>1000</v>
      </c>
      <c r="I125" s="19">
        <v>1000</v>
      </c>
      <c r="J125" s="19"/>
      <c r="K125" s="19"/>
      <c r="L125" s="19"/>
      <c r="M125" s="19"/>
      <c r="N125" s="19">
        <f t="shared" si="6"/>
        <v>0</v>
      </c>
      <c r="O125" s="19">
        <f t="shared" si="7"/>
        <v>1000</v>
      </c>
      <c r="P125" s="23">
        <f>+'01'!Q125+'02'!Q125</f>
        <v>0</v>
      </c>
      <c r="Q125" s="19"/>
      <c r="R125" s="23">
        <f t="shared" si="8"/>
        <v>0</v>
      </c>
      <c r="S125" s="61">
        <f>+'01'!T125+'02'!T125</f>
        <v>0</v>
      </c>
      <c r="T125" s="19"/>
      <c r="U125" s="61">
        <f t="shared" si="9"/>
        <v>0</v>
      </c>
      <c r="V125" s="19">
        <f t="shared" si="10"/>
        <v>0</v>
      </c>
      <c r="W125" s="19">
        <f t="shared" si="11"/>
        <v>1000</v>
      </c>
    </row>
    <row r="126" spans="2:23">
      <c r="B126" s="19" t="s">
        <v>120</v>
      </c>
      <c r="C126" s="19" t="s">
        <v>100</v>
      </c>
      <c r="D126" s="19" t="s">
        <v>101</v>
      </c>
      <c r="E126" s="20" t="s">
        <v>95</v>
      </c>
      <c r="F126" s="21" t="s">
        <v>42</v>
      </c>
      <c r="G126" s="21" t="s">
        <v>96</v>
      </c>
      <c r="H126" s="19">
        <v>1712640</v>
      </c>
      <c r="I126" s="19">
        <v>1712640</v>
      </c>
      <c r="J126" s="19"/>
      <c r="K126" s="19"/>
      <c r="L126" s="19"/>
      <c r="M126" s="19"/>
      <c r="N126" s="19">
        <f t="shared" si="6"/>
        <v>0</v>
      </c>
      <c r="O126" s="19">
        <f t="shared" si="7"/>
        <v>1712640</v>
      </c>
      <c r="P126" s="23">
        <f>+'01'!Q126+'02'!Q126</f>
        <v>2152647</v>
      </c>
      <c r="Q126" s="19">
        <v>1078027</v>
      </c>
      <c r="R126" s="23">
        <f t="shared" si="8"/>
        <v>3230674</v>
      </c>
      <c r="S126" s="61">
        <f>+'01'!T126+'02'!T126</f>
        <v>1267340</v>
      </c>
      <c r="T126" s="19">
        <v>719567</v>
      </c>
      <c r="U126" s="61">
        <f t="shared" si="9"/>
        <v>1986907</v>
      </c>
      <c r="V126" s="19">
        <f t="shared" si="10"/>
        <v>1243767</v>
      </c>
      <c r="W126" s="19">
        <f t="shared" si="11"/>
        <v>-1518034</v>
      </c>
    </row>
    <row r="127" spans="2:23">
      <c r="B127" s="19" t="s">
        <v>120</v>
      </c>
      <c r="C127" s="19" t="s">
        <v>100</v>
      </c>
      <c r="D127" s="19" t="s">
        <v>102</v>
      </c>
      <c r="E127" s="20" t="s">
        <v>95</v>
      </c>
      <c r="F127" s="21" t="s">
        <v>42</v>
      </c>
      <c r="G127" s="21" t="s">
        <v>96</v>
      </c>
      <c r="H127" s="19">
        <v>28427121</v>
      </c>
      <c r="I127" s="19">
        <v>28427121</v>
      </c>
      <c r="J127" s="19"/>
      <c r="K127" s="19"/>
      <c r="L127" s="19"/>
      <c r="M127" s="19"/>
      <c r="N127" s="19">
        <f t="shared" si="6"/>
        <v>0</v>
      </c>
      <c r="O127" s="19">
        <f t="shared" si="7"/>
        <v>28427121</v>
      </c>
      <c r="P127" s="23">
        <f>+'01'!Q127+'02'!Q127</f>
        <v>7226742</v>
      </c>
      <c r="Q127" s="19">
        <v>3619091</v>
      </c>
      <c r="R127" s="23">
        <f t="shared" si="8"/>
        <v>10845833</v>
      </c>
      <c r="S127" s="61">
        <f>+'01'!T127+'02'!T127</f>
        <v>4254635</v>
      </c>
      <c r="T127" s="19">
        <v>2415690</v>
      </c>
      <c r="U127" s="61">
        <f t="shared" si="9"/>
        <v>6670325</v>
      </c>
      <c r="V127" s="19">
        <f t="shared" si="10"/>
        <v>4175508</v>
      </c>
      <c r="W127" s="19">
        <f t="shared" si="11"/>
        <v>17581288</v>
      </c>
    </row>
    <row r="128" spans="2:23">
      <c r="B128" s="19" t="s">
        <v>120</v>
      </c>
      <c r="C128" s="19" t="s">
        <v>100</v>
      </c>
      <c r="D128" s="19" t="s">
        <v>103</v>
      </c>
      <c r="E128" s="20" t="s">
        <v>95</v>
      </c>
      <c r="F128" s="21" t="s">
        <v>42</v>
      </c>
      <c r="G128" s="21" t="s">
        <v>96</v>
      </c>
      <c r="H128" s="19">
        <v>20072947</v>
      </c>
      <c r="I128" s="19">
        <v>20072947</v>
      </c>
      <c r="J128" s="19"/>
      <c r="K128" s="19"/>
      <c r="L128" s="19"/>
      <c r="M128" s="19"/>
      <c r="N128" s="19">
        <f t="shared" si="6"/>
        <v>0</v>
      </c>
      <c r="O128" s="19">
        <f t="shared" si="7"/>
        <v>20072947</v>
      </c>
      <c r="P128" s="23">
        <f>+'01'!Q128+'02'!Q128</f>
        <v>3997773</v>
      </c>
      <c r="Q128" s="19">
        <v>2002051</v>
      </c>
      <c r="R128" s="23">
        <f t="shared" si="8"/>
        <v>5999824</v>
      </c>
      <c r="S128" s="61">
        <f>+'01'!T128+'02'!T128</f>
        <v>2353629</v>
      </c>
      <c r="T128" s="19">
        <v>1336339</v>
      </c>
      <c r="U128" s="61">
        <f t="shared" si="9"/>
        <v>3689968</v>
      </c>
      <c r="V128" s="19">
        <f t="shared" si="10"/>
        <v>2309856</v>
      </c>
      <c r="W128" s="19">
        <f t="shared" si="11"/>
        <v>14073123</v>
      </c>
    </row>
    <row r="129" spans="2:23">
      <c r="B129" s="19" t="s">
        <v>120</v>
      </c>
      <c r="C129" s="19" t="s">
        <v>100</v>
      </c>
      <c r="D129" s="19" t="s">
        <v>104</v>
      </c>
      <c r="E129" s="20" t="s">
        <v>95</v>
      </c>
      <c r="F129" s="21" t="s">
        <v>42</v>
      </c>
      <c r="G129" s="21" t="s">
        <v>96</v>
      </c>
      <c r="H129" s="19">
        <v>3735443</v>
      </c>
      <c r="I129" s="19">
        <v>3735443</v>
      </c>
      <c r="J129" s="19"/>
      <c r="K129" s="19"/>
      <c r="L129" s="19"/>
      <c r="M129" s="19"/>
      <c r="N129" s="19">
        <f t="shared" si="6"/>
        <v>0</v>
      </c>
      <c r="O129" s="19">
        <f t="shared" si="7"/>
        <v>3735443</v>
      </c>
      <c r="P129" s="23">
        <f>+'01'!Q129+'02'!Q129</f>
        <v>0</v>
      </c>
      <c r="Q129" s="19">
        <v>0</v>
      </c>
      <c r="R129" s="23">
        <f t="shared" si="8"/>
        <v>0</v>
      </c>
      <c r="S129" s="61">
        <f>+'01'!T129+'02'!T129</f>
        <v>0</v>
      </c>
      <c r="T129" s="19">
        <v>0</v>
      </c>
      <c r="U129" s="61">
        <f t="shared" si="9"/>
        <v>0</v>
      </c>
      <c r="V129" s="19">
        <f t="shared" si="10"/>
        <v>0</v>
      </c>
      <c r="W129" s="19">
        <f t="shared" si="11"/>
        <v>3735443</v>
      </c>
    </row>
    <row r="130" spans="2:23">
      <c r="B130" s="19" t="s">
        <v>120</v>
      </c>
      <c r="C130" s="19" t="s">
        <v>100</v>
      </c>
      <c r="D130" s="19" t="s">
        <v>105</v>
      </c>
      <c r="E130" s="20" t="s">
        <v>95</v>
      </c>
      <c r="F130" s="21" t="s">
        <v>42</v>
      </c>
      <c r="G130" s="21" t="s">
        <v>96</v>
      </c>
      <c r="H130" s="19">
        <v>8138410</v>
      </c>
      <c r="I130" s="19">
        <v>8138410</v>
      </c>
      <c r="J130" s="19"/>
      <c r="K130" s="19"/>
      <c r="L130" s="19"/>
      <c r="M130" s="19"/>
      <c r="N130" s="19">
        <f t="shared" si="6"/>
        <v>0</v>
      </c>
      <c r="O130" s="19">
        <f t="shared" si="7"/>
        <v>8138410</v>
      </c>
      <c r="P130" s="23">
        <f>+'01'!Q130+'02'!Q130</f>
        <v>0</v>
      </c>
      <c r="Q130" s="19">
        <v>0</v>
      </c>
      <c r="R130" s="23">
        <f t="shared" si="8"/>
        <v>0</v>
      </c>
      <c r="S130" s="61">
        <f>+'01'!T130+'02'!T130</f>
        <v>0</v>
      </c>
      <c r="T130" s="19">
        <v>0</v>
      </c>
      <c r="U130" s="61">
        <f t="shared" si="9"/>
        <v>0</v>
      </c>
      <c r="V130" s="19">
        <f t="shared" si="10"/>
        <v>0</v>
      </c>
      <c r="W130" s="19">
        <f t="shared" si="11"/>
        <v>8138410</v>
      </c>
    </row>
    <row r="131" spans="2:23">
      <c r="B131" s="19" t="s">
        <v>120</v>
      </c>
      <c r="C131" s="19" t="s">
        <v>100</v>
      </c>
      <c r="D131" s="19" t="s">
        <v>106</v>
      </c>
      <c r="E131" s="20" t="s">
        <v>95</v>
      </c>
      <c r="F131" s="21" t="s">
        <v>42</v>
      </c>
      <c r="G131" s="21" t="s">
        <v>96</v>
      </c>
      <c r="H131" s="19">
        <v>5340202</v>
      </c>
      <c r="I131" s="19">
        <v>5340202</v>
      </c>
      <c r="J131" s="19"/>
      <c r="K131" s="19"/>
      <c r="L131" s="19"/>
      <c r="M131" s="19"/>
      <c r="N131" s="19">
        <f t="shared" si="6"/>
        <v>0</v>
      </c>
      <c r="O131" s="19">
        <f t="shared" si="7"/>
        <v>5340202</v>
      </c>
      <c r="P131" s="23">
        <f>+'01'!Q131+'02'!Q131</f>
        <v>1998885</v>
      </c>
      <c r="Q131" s="19">
        <v>1001026</v>
      </c>
      <c r="R131" s="23">
        <f t="shared" si="8"/>
        <v>2999911</v>
      </c>
      <c r="S131" s="61">
        <f>+'01'!T131+'02'!T131</f>
        <v>1176813</v>
      </c>
      <c r="T131" s="19">
        <v>668170</v>
      </c>
      <c r="U131" s="61">
        <f t="shared" si="9"/>
        <v>1844983</v>
      </c>
      <c r="V131" s="19">
        <f t="shared" si="10"/>
        <v>1154928</v>
      </c>
      <c r="W131" s="19">
        <f t="shared" si="11"/>
        <v>2340291</v>
      </c>
    </row>
    <row r="132" spans="2:23">
      <c r="B132" s="19" t="s">
        <v>120</v>
      </c>
      <c r="C132" s="19" t="s">
        <v>100</v>
      </c>
      <c r="D132" s="19" t="s">
        <v>50</v>
      </c>
      <c r="E132" s="20" t="s">
        <v>51</v>
      </c>
      <c r="F132" s="21" t="s">
        <v>52</v>
      </c>
      <c r="G132" s="21" t="s">
        <v>53</v>
      </c>
      <c r="H132" s="19">
        <v>2150000</v>
      </c>
      <c r="I132" s="19">
        <v>2150000</v>
      </c>
      <c r="J132" s="19"/>
      <c r="K132" s="19"/>
      <c r="L132" s="19"/>
      <c r="M132" s="19"/>
      <c r="N132" s="19">
        <f t="shared" si="6"/>
        <v>0</v>
      </c>
      <c r="O132" s="19">
        <f t="shared" si="7"/>
        <v>2150000</v>
      </c>
      <c r="P132" s="23">
        <f>+'01'!Q132+'02'!Q132</f>
        <v>234598</v>
      </c>
      <c r="Q132" s="19">
        <v>144769</v>
      </c>
      <c r="R132" s="23">
        <f t="shared" si="8"/>
        <v>379367</v>
      </c>
      <c r="S132" s="61">
        <f>+'01'!T132+'02'!T132</f>
        <v>42358</v>
      </c>
      <c r="T132" s="19">
        <v>36037</v>
      </c>
      <c r="U132" s="61">
        <f t="shared" si="9"/>
        <v>78395</v>
      </c>
      <c r="V132" s="19">
        <f t="shared" si="10"/>
        <v>300972</v>
      </c>
      <c r="W132" s="19">
        <f t="shared" si="11"/>
        <v>1770633</v>
      </c>
    </row>
    <row r="133" spans="2:23">
      <c r="B133" s="19" t="s">
        <v>120</v>
      </c>
      <c r="C133" s="19" t="s">
        <v>100</v>
      </c>
      <c r="D133" s="19" t="s">
        <v>107</v>
      </c>
      <c r="E133" s="20" t="s">
        <v>108</v>
      </c>
      <c r="F133" s="21" t="s">
        <v>56</v>
      </c>
      <c r="G133" s="21" t="s">
        <v>109</v>
      </c>
      <c r="H133" s="19">
        <v>12734501</v>
      </c>
      <c r="I133" s="19">
        <v>12734501</v>
      </c>
      <c r="J133" s="19"/>
      <c r="K133" s="19"/>
      <c r="L133" s="19"/>
      <c r="M133" s="19"/>
      <c r="N133" s="19">
        <f t="shared" si="6"/>
        <v>0</v>
      </c>
      <c r="O133" s="19">
        <f t="shared" si="7"/>
        <v>12734501</v>
      </c>
      <c r="P133" s="23">
        <f>+'01'!Q133+'02'!Q133</f>
        <v>1266799</v>
      </c>
      <c r="Q133" s="19">
        <v>637472</v>
      </c>
      <c r="R133" s="23">
        <f t="shared" si="8"/>
        <v>1904271</v>
      </c>
      <c r="S133" s="61">
        <f>+'01'!T133+'02'!T133</f>
        <v>632209</v>
      </c>
      <c r="T133" s="19">
        <v>0</v>
      </c>
      <c r="U133" s="61">
        <f t="shared" si="9"/>
        <v>632209</v>
      </c>
      <c r="V133" s="19">
        <f t="shared" si="10"/>
        <v>1272062</v>
      </c>
      <c r="W133" s="19">
        <f t="shared" si="11"/>
        <v>10830230</v>
      </c>
    </row>
    <row r="134" spans="2:23">
      <c r="B134" s="19" t="s">
        <v>120</v>
      </c>
      <c r="C134" s="19" t="s">
        <v>100</v>
      </c>
      <c r="D134" s="19" t="s">
        <v>110</v>
      </c>
      <c r="E134" s="20" t="s">
        <v>108</v>
      </c>
      <c r="F134" s="21" t="s">
        <v>56</v>
      </c>
      <c r="G134" s="21" t="s">
        <v>109</v>
      </c>
      <c r="H134" s="19">
        <v>20981046</v>
      </c>
      <c r="I134" s="19">
        <v>20981046</v>
      </c>
      <c r="J134" s="19"/>
      <c r="K134" s="19"/>
      <c r="L134" s="19"/>
      <c r="M134" s="19"/>
      <c r="N134" s="19">
        <f t="shared" si="6"/>
        <v>0</v>
      </c>
      <c r="O134" s="19">
        <f t="shared" si="7"/>
        <v>20981046</v>
      </c>
      <c r="P134" s="23">
        <f>+'01'!Q134+'02'!Q134</f>
        <v>4252827</v>
      </c>
      <c r="Q134" s="19">
        <v>2140084</v>
      </c>
      <c r="R134" s="23">
        <f t="shared" si="8"/>
        <v>6392911</v>
      </c>
      <c r="S134" s="61">
        <f>+'01'!T134+'02'!T134</f>
        <v>2122416</v>
      </c>
      <c r="T134" s="19">
        <v>0</v>
      </c>
      <c r="U134" s="61">
        <f t="shared" si="9"/>
        <v>2122416</v>
      </c>
      <c r="V134" s="19">
        <f t="shared" si="10"/>
        <v>4270495</v>
      </c>
      <c r="W134" s="19">
        <f t="shared" si="11"/>
        <v>14588135</v>
      </c>
    </row>
    <row r="135" spans="2:23">
      <c r="B135" s="19" t="s">
        <v>120</v>
      </c>
      <c r="C135" s="19" t="s">
        <v>100</v>
      </c>
      <c r="D135" s="19" t="s">
        <v>111</v>
      </c>
      <c r="E135" s="20" t="s">
        <v>108</v>
      </c>
      <c r="F135" s="21" t="s">
        <v>56</v>
      </c>
      <c r="G135" s="21" t="s">
        <v>109</v>
      </c>
      <c r="H135" s="19">
        <v>8864154</v>
      </c>
      <c r="I135" s="19">
        <v>8864154</v>
      </c>
      <c r="J135" s="19"/>
      <c r="K135" s="19"/>
      <c r="L135" s="19"/>
      <c r="M135" s="19"/>
      <c r="N135" s="19">
        <f t="shared" si="6"/>
        <v>0</v>
      </c>
      <c r="O135" s="19">
        <f t="shared" si="7"/>
        <v>8864154</v>
      </c>
      <c r="P135" s="23">
        <f>+'01'!Q135+'02'!Q135</f>
        <v>2352626</v>
      </c>
      <c r="Q135" s="19">
        <v>1183876</v>
      </c>
      <c r="R135" s="23">
        <f t="shared" si="8"/>
        <v>3536502</v>
      </c>
      <c r="S135" s="61">
        <f>+'01'!T135+'02'!T135</f>
        <v>1174101</v>
      </c>
      <c r="T135" s="19">
        <v>0</v>
      </c>
      <c r="U135" s="61">
        <f t="shared" si="9"/>
        <v>1174101</v>
      </c>
      <c r="V135" s="19">
        <f t="shared" si="10"/>
        <v>2362401</v>
      </c>
      <c r="W135" s="19">
        <f t="shared" si="11"/>
        <v>5327652</v>
      </c>
    </row>
    <row r="136" spans="2:23">
      <c r="B136" s="19" t="s">
        <v>120</v>
      </c>
      <c r="C136" s="19" t="s">
        <v>100</v>
      </c>
      <c r="D136" s="19" t="s">
        <v>112</v>
      </c>
      <c r="E136" s="20" t="s">
        <v>108</v>
      </c>
      <c r="F136" s="21" t="s">
        <v>56</v>
      </c>
      <c r="G136" s="21" t="s">
        <v>109</v>
      </c>
      <c r="H136" s="19">
        <v>2411615</v>
      </c>
      <c r="I136" s="19">
        <v>2411615</v>
      </c>
      <c r="J136" s="19"/>
      <c r="K136" s="19"/>
      <c r="L136" s="19"/>
      <c r="M136" s="19"/>
      <c r="N136" s="19">
        <f t="shared" si="6"/>
        <v>0</v>
      </c>
      <c r="O136" s="19">
        <f t="shared" si="7"/>
        <v>2411615</v>
      </c>
      <c r="P136" s="23">
        <f>+'01'!Q136+'02'!Q136</f>
        <v>0</v>
      </c>
      <c r="Q136" s="19">
        <v>0</v>
      </c>
      <c r="R136" s="23">
        <f t="shared" si="8"/>
        <v>0</v>
      </c>
      <c r="S136" s="61">
        <f>+'01'!T136+'02'!T136</f>
        <v>0</v>
      </c>
      <c r="T136" s="19">
        <v>0</v>
      </c>
      <c r="U136" s="61">
        <f t="shared" si="9"/>
        <v>0</v>
      </c>
      <c r="V136" s="19">
        <f t="shared" si="10"/>
        <v>0</v>
      </c>
      <c r="W136" s="19">
        <f t="shared" si="11"/>
        <v>2411615</v>
      </c>
    </row>
    <row r="137" spans="2:23">
      <c r="B137" s="19" t="s">
        <v>120</v>
      </c>
      <c r="C137" s="19" t="s">
        <v>100</v>
      </c>
      <c r="D137" s="19" t="s">
        <v>113</v>
      </c>
      <c r="E137" s="20" t="s">
        <v>108</v>
      </c>
      <c r="F137" s="21" t="s">
        <v>56</v>
      </c>
      <c r="G137" s="21" t="s">
        <v>109</v>
      </c>
      <c r="H137" s="19">
        <v>8681812</v>
      </c>
      <c r="I137" s="19">
        <v>8681812</v>
      </c>
      <c r="J137" s="19"/>
      <c r="K137" s="19"/>
      <c r="L137" s="19"/>
      <c r="M137" s="19"/>
      <c r="N137" s="19">
        <f t="shared" si="6"/>
        <v>0</v>
      </c>
      <c r="O137" s="19">
        <f t="shared" si="7"/>
        <v>8681812</v>
      </c>
      <c r="P137" s="23">
        <f>+'01'!Q137+'02'!Q137</f>
        <v>0</v>
      </c>
      <c r="Q137" s="19">
        <v>0</v>
      </c>
      <c r="R137" s="23">
        <f t="shared" si="8"/>
        <v>0</v>
      </c>
      <c r="S137" s="61">
        <f>+'01'!T137+'02'!T137</f>
        <v>0</v>
      </c>
      <c r="T137" s="19">
        <v>0</v>
      </c>
      <c r="U137" s="61">
        <f t="shared" si="9"/>
        <v>0</v>
      </c>
      <c r="V137" s="19">
        <f t="shared" si="10"/>
        <v>0</v>
      </c>
      <c r="W137" s="19">
        <f t="shared" si="11"/>
        <v>8681812</v>
      </c>
    </row>
    <row r="138" spans="2:23">
      <c r="B138" s="19" t="s">
        <v>120</v>
      </c>
      <c r="C138" s="19" t="s">
        <v>100</v>
      </c>
      <c r="D138" s="19" t="s">
        <v>114</v>
      </c>
      <c r="E138" s="20" t="s">
        <v>108</v>
      </c>
      <c r="F138" s="21" t="s">
        <v>56</v>
      </c>
      <c r="G138" s="21" t="s">
        <v>109</v>
      </c>
      <c r="H138" s="19">
        <v>5146738</v>
      </c>
      <c r="I138" s="19">
        <v>5146738</v>
      </c>
      <c r="J138" s="19"/>
      <c r="K138" s="19"/>
      <c r="L138" s="19"/>
      <c r="M138" s="19"/>
      <c r="N138" s="19">
        <f t="shared" si="6"/>
        <v>0</v>
      </c>
      <c r="O138" s="19">
        <f t="shared" si="7"/>
        <v>5146738</v>
      </c>
      <c r="P138" s="23">
        <f>+'01'!Q138+'02'!Q138</f>
        <v>1176315</v>
      </c>
      <c r="Q138" s="19">
        <v>591939</v>
      </c>
      <c r="R138" s="23">
        <f t="shared" si="8"/>
        <v>1768254</v>
      </c>
      <c r="S138" s="61">
        <f>+'01'!T138+'02'!T138</f>
        <v>587052</v>
      </c>
      <c r="T138" s="19">
        <v>0</v>
      </c>
      <c r="U138" s="61">
        <f t="shared" si="9"/>
        <v>587052</v>
      </c>
      <c r="V138" s="19">
        <f t="shared" si="10"/>
        <v>1181202</v>
      </c>
      <c r="W138" s="19">
        <f t="shared" si="11"/>
        <v>3378484</v>
      </c>
    </row>
    <row r="139" spans="2:23">
      <c r="B139" s="19" t="s">
        <v>120</v>
      </c>
      <c r="C139" s="19" t="s">
        <v>100</v>
      </c>
      <c r="D139" s="19" t="s">
        <v>115</v>
      </c>
      <c r="E139" s="20" t="s">
        <v>69</v>
      </c>
      <c r="F139" s="21" t="s">
        <v>42</v>
      </c>
      <c r="G139" s="21" t="s">
        <v>70</v>
      </c>
      <c r="H139" s="19">
        <v>1000</v>
      </c>
      <c r="I139" s="19">
        <v>1000</v>
      </c>
      <c r="J139" s="19"/>
      <c r="K139" s="19"/>
      <c r="L139" s="19"/>
      <c r="M139" s="19"/>
      <c r="N139" s="19">
        <f t="shared" si="6"/>
        <v>0</v>
      </c>
      <c r="O139" s="19">
        <f t="shared" si="7"/>
        <v>1000</v>
      </c>
      <c r="P139" s="23">
        <f>+'01'!Q139+'02'!Q139</f>
        <v>0</v>
      </c>
      <c r="Q139" s="19"/>
      <c r="R139" s="23">
        <f t="shared" si="8"/>
        <v>0</v>
      </c>
      <c r="S139" s="61">
        <f>+'01'!T139+'02'!T139</f>
        <v>0</v>
      </c>
      <c r="T139" s="19"/>
      <c r="U139" s="61">
        <f t="shared" si="9"/>
        <v>0</v>
      </c>
      <c r="V139" s="19">
        <f t="shared" si="10"/>
        <v>0</v>
      </c>
      <c r="W139" s="19">
        <f t="shared" si="11"/>
        <v>1000</v>
      </c>
    </row>
    <row r="140" spans="2:23">
      <c r="B140" s="19" t="s">
        <v>120</v>
      </c>
      <c r="C140" s="19" t="s">
        <v>100</v>
      </c>
      <c r="D140" s="19" t="s">
        <v>61</v>
      </c>
      <c r="E140" s="20" t="s">
        <v>62</v>
      </c>
      <c r="F140" s="21" t="s">
        <v>63</v>
      </c>
      <c r="G140" s="21" t="s">
        <v>64</v>
      </c>
      <c r="H140" s="19">
        <v>1500000</v>
      </c>
      <c r="I140" s="19">
        <v>1500000</v>
      </c>
      <c r="J140" s="19"/>
      <c r="K140" s="19"/>
      <c r="L140" s="19"/>
      <c r="M140" s="19"/>
      <c r="N140" s="19">
        <f t="shared" ref="N140:N147" si="12">+J140+K140+L140+M140</f>
        <v>0</v>
      </c>
      <c r="O140" s="19">
        <f t="shared" ref="O140:O147" si="13">+I140+N140</f>
        <v>1500000</v>
      </c>
      <c r="P140" s="23">
        <f>+'01'!Q140+'02'!Q140</f>
        <v>0</v>
      </c>
      <c r="Q140" s="19">
        <v>0</v>
      </c>
      <c r="R140" s="23">
        <f t="shared" ref="R140:R147" si="14">+P140+Q140</f>
        <v>0</v>
      </c>
      <c r="S140" s="61">
        <f>+'01'!T140+'02'!T140</f>
        <v>0</v>
      </c>
      <c r="T140" s="19">
        <v>0</v>
      </c>
      <c r="U140" s="61">
        <f t="shared" ref="U140:U147" si="15">+S140+T140</f>
        <v>0</v>
      </c>
      <c r="V140" s="19">
        <f t="shared" ref="V140:V147" si="16">+R140-U140</f>
        <v>0</v>
      </c>
      <c r="W140" s="19">
        <f t="shared" ref="W140:W147" si="17">+O140-R140</f>
        <v>1500000</v>
      </c>
    </row>
    <row r="141" spans="2:23">
      <c r="B141" s="19" t="s">
        <v>120</v>
      </c>
      <c r="C141" s="19" t="s">
        <v>100</v>
      </c>
      <c r="D141" s="19" t="s">
        <v>65</v>
      </c>
      <c r="E141" s="20" t="s">
        <v>66</v>
      </c>
      <c r="F141" s="21" t="s">
        <v>52</v>
      </c>
      <c r="G141" s="21" t="s">
        <v>67</v>
      </c>
      <c r="H141" s="19">
        <v>1000</v>
      </c>
      <c r="I141" s="19">
        <v>1000</v>
      </c>
      <c r="J141" s="19"/>
      <c r="K141" s="19"/>
      <c r="L141" s="19"/>
      <c r="M141" s="19"/>
      <c r="N141" s="19">
        <f t="shared" si="12"/>
        <v>0</v>
      </c>
      <c r="O141" s="19">
        <f t="shared" si="13"/>
        <v>1000</v>
      </c>
      <c r="P141" s="23">
        <f>+'01'!Q141+'02'!Q141</f>
        <v>0</v>
      </c>
      <c r="Q141" s="19"/>
      <c r="R141" s="23">
        <f t="shared" si="14"/>
        <v>0</v>
      </c>
      <c r="S141" s="61">
        <f>+'01'!T141+'02'!T141</f>
        <v>0</v>
      </c>
      <c r="T141" s="19"/>
      <c r="U141" s="61">
        <f t="shared" si="15"/>
        <v>0</v>
      </c>
      <c r="V141" s="19">
        <f t="shared" si="16"/>
        <v>0</v>
      </c>
      <c r="W141" s="19">
        <f t="shared" si="17"/>
        <v>1000</v>
      </c>
    </row>
    <row r="142" spans="2:23">
      <c r="B142" s="19" t="s">
        <v>120</v>
      </c>
      <c r="C142" s="19" t="s">
        <v>100</v>
      </c>
      <c r="D142" s="19" t="s">
        <v>68</v>
      </c>
      <c r="E142" s="20" t="s">
        <v>69</v>
      </c>
      <c r="F142" s="21" t="s">
        <v>42</v>
      </c>
      <c r="G142" s="21" t="s">
        <v>70</v>
      </c>
      <c r="H142" s="19">
        <v>1000</v>
      </c>
      <c r="I142" s="19">
        <v>1000</v>
      </c>
      <c r="J142" s="19"/>
      <c r="K142" s="19"/>
      <c r="L142" s="19"/>
      <c r="M142" s="19"/>
      <c r="N142" s="19">
        <f t="shared" si="12"/>
        <v>0</v>
      </c>
      <c r="O142" s="19">
        <f t="shared" si="13"/>
        <v>1000</v>
      </c>
      <c r="P142" s="23">
        <f>+'01'!Q142+'02'!Q142</f>
        <v>0</v>
      </c>
      <c r="Q142" s="19"/>
      <c r="R142" s="23">
        <f t="shared" si="14"/>
        <v>0</v>
      </c>
      <c r="S142" s="61">
        <f>+'01'!T142+'02'!T142</f>
        <v>0</v>
      </c>
      <c r="T142" s="19"/>
      <c r="U142" s="61">
        <f t="shared" si="15"/>
        <v>0</v>
      </c>
      <c r="V142" s="19">
        <f t="shared" si="16"/>
        <v>0</v>
      </c>
      <c r="W142" s="19">
        <f t="shared" si="17"/>
        <v>1000</v>
      </c>
    </row>
    <row r="143" spans="2:23">
      <c r="B143" s="19" t="s">
        <v>120</v>
      </c>
      <c r="C143" s="19" t="s">
        <v>100</v>
      </c>
      <c r="D143" s="19" t="s">
        <v>71</v>
      </c>
      <c r="E143" s="20" t="s">
        <v>72</v>
      </c>
      <c r="F143" s="21" t="s">
        <v>73</v>
      </c>
      <c r="G143" s="21" t="s">
        <v>74</v>
      </c>
      <c r="H143" s="19">
        <v>1000</v>
      </c>
      <c r="I143" s="19">
        <v>1000</v>
      </c>
      <c r="J143" s="19"/>
      <c r="K143" s="19"/>
      <c r="L143" s="19"/>
      <c r="M143" s="19"/>
      <c r="N143" s="19">
        <f t="shared" si="12"/>
        <v>0</v>
      </c>
      <c r="O143" s="19">
        <f t="shared" si="13"/>
        <v>1000</v>
      </c>
      <c r="P143" s="23">
        <f>+'01'!Q143+'02'!Q143</f>
        <v>0</v>
      </c>
      <c r="Q143" s="19"/>
      <c r="R143" s="23">
        <f t="shared" si="14"/>
        <v>0</v>
      </c>
      <c r="S143" s="61">
        <f>+'01'!T143+'02'!T143</f>
        <v>0</v>
      </c>
      <c r="T143" s="19"/>
      <c r="U143" s="61">
        <f t="shared" si="15"/>
        <v>0</v>
      </c>
      <c r="V143" s="19">
        <f t="shared" si="16"/>
        <v>0</v>
      </c>
      <c r="W143" s="19">
        <f t="shared" si="17"/>
        <v>1000</v>
      </c>
    </row>
    <row r="144" spans="2:23">
      <c r="B144" s="19" t="s">
        <v>120</v>
      </c>
      <c r="C144" s="19" t="s">
        <v>100</v>
      </c>
      <c r="D144" s="19" t="s">
        <v>75</v>
      </c>
      <c r="E144" s="20" t="s">
        <v>76</v>
      </c>
      <c r="F144" s="21" t="s">
        <v>77</v>
      </c>
      <c r="G144" s="21" t="s">
        <v>78</v>
      </c>
      <c r="H144" s="19">
        <v>4000000</v>
      </c>
      <c r="I144" s="19">
        <v>4000000</v>
      </c>
      <c r="J144" s="19"/>
      <c r="K144" s="19"/>
      <c r="L144" s="19"/>
      <c r="M144" s="19"/>
      <c r="N144" s="19">
        <f t="shared" si="12"/>
        <v>0</v>
      </c>
      <c r="O144" s="19">
        <f t="shared" si="13"/>
        <v>4000000</v>
      </c>
      <c r="P144" s="23">
        <f>+'01'!Q144+'02'!Q144</f>
        <v>0</v>
      </c>
      <c r="Q144" s="19"/>
      <c r="R144" s="23">
        <f t="shared" si="14"/>
        <v>0</v>
      </c>
      <c r="S144" s="61">
        <f>+'01'!T144+'02'!T144</f>
        <v>0</v>
      </c>
      <c r="T144" s="19"/>
      <c r="U144" s="61">
        <f t="shared" si="15"/>
        <v>0</v>
      </c>
      <c r="V144" s="19">
        <f t="shared" si="16"/>
        <v>0</v>
      </c>
      <c r="W144" s="19">
        <f t="shared" si="17"/>
        <v>4000000</v>
      </c>
    </row>
    <row r="145" spans="2:23">
      <c r="B145" s="19" t="s">
        <v>120</v>
      </c>
      <c r="C145" s="19" t="s">
        <v>100</v>
      </c>
      <c r="D145" s="19" t="s">
        <v>87</v>
      </c>
      <c r="E145" s="20" t="s">
        <v>88</v>
      </c>
      <c r="F145" s="21" t="s">
        <v>89</v>
      </c>
      <c r="G145" s="21" t="s">
        <v>90</v>
      </c>
      <c r="H145" s="19">
        <v>1000</v>
      </c>
      <c r="I145" s="19">
        <v>1000</v>
      </c>
      <c r="J145" s="19"/>
      <c r="K145" s="19"/>
      <c r="L145" s="19"/>
      <c r="M145" s="19"/>
      <c r="N145" s="19">
        <f t="shared" si="12"/>
        <v>0</v>
      </c>
      <c r="O145" s="19">
        <f t="shared" si="13"/>
        <v>1000</v>
      </c>
      <c r="P145" s="23">
        <f>+'01'!Q145+'02'!Q145</f>
        <v>0</v>
      </c>
      <c r="Q145" s="19"/>
      <c r="R145" s="23">
        <f t="shared" si="14"/>
        <v>0</v>
      </c>
      <c r="S145" s="61">
        <f>+'01'!T145+'02'!T145</f>
        <v>0</v>
      </c>
      <c r="T145" s="19"/>
      <c r="U145" s="61">
        <f t="shared" si="15"/>
        <v>0</v>
      </c>
      <c r="V145" s="19">
        <f t="shared" si="16"/>
        <v>0</v>
      </c>
      <c r="W145" s="19">
        <f t="shared" si="17"/>
        <v>1000</v>
      </c>
    </row>
    <row r="146" spans="2:23">
      <c r="B146" s="19" t="s">
        <v>120</v>
      </c>
      <c r="C146" s="19" t="s">
        <v>100</v>
      </c>
      <c r="D146" s="19" t="s">
        <v>91</v>
      </c>
      <c r="E146" s="20" t="s">
        <v>92</v>
      </c>
      <c r="F146" s="21" t="s">
        <v>42</v>
      </c>
      <c r="G146" s="21" t="s">
        <v>93</v>
      </c>
      <c r="H146" s="19">
        <v>1000</v>
      </c>
      <c r="I146" s="19">
        <v>1000</v>
      </c>
      <c r="J146" s="19"/>
      <c r="K146" s="19"/>
      <c r="L146" s="19"/>
      <c r="M146" s="19"/>
      <c r="N146" s="19">
        <f t="shared" si="12"/>
        <v>0</v>
      </c>
      <c r="O146" s="19">
        <f t="shared" si="13"/>
        <v>1000</v>
      </c>
      <c r="P146" s="23">
        <f>+'01'!Q146+'02'!Q146</f>
        <v>0</v>
      </c>
      <c r="Q146" s="19"/>
      <c r="R146" s="23">
        <f t="shared" si="14"/>
        <v>0</v>
      </c>
      <c r="S146" s="61">
        <f>+'01'!T146+'02'!T146</f>
        <v>0</v>
      </c>
      <c r="T146" s="19"/>
      <c r="U146" s="61">
        <f t="shared" si="15"/>
        <v>0</v>
      </c>
      <c r="V146" s="19">
        <f t="shared" si="16"/>
        <v>0</v>
      </c>
      <c r="W146" s="19">
        <f t="shared" si="17"/>
        <v>1000</v>
      </c>
    </row>
    <row r="147" spans="2:23">
      <c r="B147" s="19" t="s">
        <v>120</v>
      </c>
      <c r="C147" s="19" t="s">
        <v>100</v>
      </c>
      <c r="D147" s="19" t="s">
        <v>116</v>
      </c>
      <c r="E147" s="20" t="s">
        <v>117</v>
      </c>
      <c r="F147" s="21" t="s">
        <v>118</v>
      </c>
      <c r="G147" s="21" t="s">
        <v>119</v>
      </c>
      <c r="H147" s="19">
        <v>1000</v>
      </c>
      <c r="I147" s="19">
        <v>1000</v>
      </c>
      <c r="J147" s="19"/>
      <c r="K147" s="19"/>
      <c r="L147" s="19"/>
      <c r="M147" s="19"/>
      <c r="N147" s="19">
        <f t="shared" si="12"/>
        <v>0</v>
      </c>
      <c r="O147" s="19">
        <f t="shared" si="13"/>
        <v>1000</v>
      </c>
      <c r="P147" s="23">
        <f>+'01'!Q147+'02'!Q147</f>
        <v>0</v>
      </c>
      <c r="Q147" s="19">
        <v>0</v>
      </c>
      <c r="R147" s="23">
        <f t="shared" si="14"/>
        <v>0</v>
      </c>
      <c r="S147" s="61">
        <f>+'01'!T147+'02'!T147</f>
        <v>0</v>
      </c>
      <c r="T147" s="19">
        <v>0</v>
      </c>
      <c r="U147" s="61">
        <f t="shared" si="15"/>
        <v>0</v>
      </c>
      <c r="V147" s="19">
        <f t="shared" si="16"/>
        <v>0</v>
      </c>
      <c r="W147" s="19">
        <f t="shared" si="17"/>
        <v>1000</v>
      </c>
    </row>
    <row r="148" spans="2:23">
      <c r="B148" s="38"/>
      <c r="C148" s="38"/>
      <c r="D148" s="38"/>
      <c r="E148" s="8"/>
      <c r="F148" s="8"/>
      <c r="G148" s="8"/>
      <c r="H148" s="38"/>
      <c r="I148" s="38"/>
      <c r="J148" s="38"/>
      <c r="K148" s="38"/>
      <c r="L148" s="38"/>
      <c r="M148" s="38"/>
      <c r="N148" s="38"/>
      <c r="O148" s="38"/>
      <c r="P148" s="38"/>
      <c r="Q148" s="38">
        <v>0</v>
      </c>
      <c r="R148" s="38"/>
      <c r="S148" s="38"/>
      <c r="T148" s="38">
        <v>0</v>
      </c>
      <c r="U148" s="38"/>
      <c r="V148" s="38"/>
      <c r="W148" s="38"/>
    </row>
    <row r="149" spans="2:23">
      <c r="B149" s="38"/>
      <c r="C149" s="38"/>
      <c r="D149" s="38"/>
      <c r="E149" s="39"/>
      <c r="F149" s="8"/>
      <c r="G149" s="8"/>
      <c r="H149" s="38"/>
      <c r="I149" s="38"/>
      <c r="J149" s="38"/>
      <c r="K149" s="38"/>
      <c r="L149" s="38"/>
      <c r="M149" s="38"/>
      <c r="N149" s="38"/>
      <c r="O149" s="38"/>
      <c r="P149" s="38"/>
      <c r="Q149" s="38">
        <v>0</v>
      </c>
      <c r="R149" s="38"/>
      <c r="S149" s="38"/>
      <c r="T149" s="38">
        <v>0</v>
      </c>
      <c r="U149" s="38"/>
      <c r="V149" s="38"/>
      <c r="W149" s="38"/>
    </row>
    <row r="150" spans="2:23">
      <c r="C150" s="38"/>
      <c r="D150" s="38"/>
      <c r="E150" s="39"/>
      <c r="F150" s="8"/>
      <c r="G150" s="8"/>
      <c r="H150" s="38"/>
      <c r="I150" s="38"/>
      <c r="J150" s="38"/>
      <c r="K150" s="38"/>
      <c r="L150" s="38"/>
      <c r="M150" s="38"/>
      <c r="N150" s="38"/>
      <c r="O150" s="38"/>
      <c r="P150" s="38"/>
      <c r="Q150" s="38">
        <v>0</v>
      </c>
      <c r="R150" s="38"/>
      <c r="S150" s="38"/>
      <c r="T150" s="38">
        <v>0</v>
      </c>
      <c r="U150" s="38"/>
      <c r="V150" s="38"/>
      <c r="W150" s="38"/>
    </row>
    <row r="151" spans="2:23" ht="32.25" customHeight="1">
      <c r="B151" s="59" t="str">
        <f t="shared" ref="B151:G151" si="18">+B10</f>
        <v>Dependencia</v>
      </c>
      <c r="C151" s="59" t="str">
        <f t="shared" si="18"/>
        <v>Sector</v>
      </c>
      <c r="D151" s="59" t="str">
        <f t="shared" si="18"/>
        <v>Area</v>
      </c>
      <c r="E151" s="59" t="str">
        <f t="shared" si="18"/>
        <v>Artículo</v>
      </c>
      <c r="F151" s="59" t="str">
        <f t="shared" si="18"/>
        <v>Fuente</v>
      </c>
      <c r="G151" s="59" t="str">
        <f t="shared" si="18"/>
        <v>Destino vs fuente</v>
      </c>
      <c r="H151" s="59" t="s">
        <v>8</v>
      </c>
      <c r="I151" s="59" t="s">
        <v>8</v>
      </c>
      <c r="J151" s="59" t="s">
        <v>19</v>
      </c>
      <c r="K151" s="59" t="s">
        <v>20</v>
      </c>
      <c r="L151" s="59" t="s">
        <v>21</v>
      </c>
      <c r="M151" s="59" t="s">
        <v>22</v>
      </c>
      <c r="N151" s="59" t="s">
        <v>25</v>
      </c>
      <c r="O151" s="59" t="s">
        <v>36</v>
      </c>
      <c r="P151" s="59" t="s">
        <v>15</v>
      </c>
      <c r="Q151" s="59" t="s">
        <v>123</v>
      </c>
      <c r="R151" s="59" t="s">
        <v>11</v>
      </c>
      <c r="S151" s="59" t="s">
        <v>15</v>
      </c>
      <c r="T151" s="59" t="s">
        <v>124</v>
      </c>
      <c r="U151" s="59" t="s">
        <v>12</v>
      </c>
      <c r="V151" s="59" t="str">
        <f>+V10</f>
        <v>CUENTAS POR COBRAR</v>
      </c>
      <c r="W151" s="59" t="str">
        <f>+W10</f>
        <v>POR EJECUTAR</v>
      </c>
    </row>
    <row r="152" spans="2:23" ht="14.4">
      <c r="B152" s="41" t="str">
        <f>+B11</f>
        <v>TOTAL PRESUPUESTO DEL PERIODO</v>
      </c>
      <c r="C152" s="42"/>
      <c r="D152" s="42"/>
      <c r="E152" s="42" t="e">
        <f>+E153+E157</f>
        <v>#VALUE!</v>
      </c>
      <c r="F152" s="42" t="e">
        <f>+F153+F157</f>
        <v>#VALUE!</v>
      </c>
      <c r="G152" s="42"/>
      <c r="H152" s="42">
        <f t="shared" ref="H152:W152" si="19">+H153+H157</f>
        <v>4414191657</v>
      </c>
      <c r="I152" s="42">
        <f t="shared" si="19"/>
        <v>4414191657</v>
      </c>
      <c r="J152" s="42">
        <f t="shared" si="19"/>
        <v>322837682.06999999</v>
      </c>
      <c r="K152" s="42">
        <f t="shared" si="19"/>
        <v>0</v>
      </c>
      <c r="L152" s="42">
        <f t="shared" si="19"/>
        <v>0</v>
      </c>
      <c r="M152" s="42">
        <f t="shared" si="19"/>
        <v>0</v>
      </c>
      <c r="N152" s="42">
        <f t="shared" si="19"/>
        <v>322837682.06999999</v>
      </c>
      <c r="O152" s="42">
        <f t="shared" si="19"/>
        <v>4737029339.0699997</v>
      </c>
      <c r="P152" s="42">
        <f t="shared" si="19"/>
        <v>1028856672.3399999</v>
      </c>
      <c r="Q152" s="42">
        <f>+Q153+Q157</f>
        <v>363276670.37</v>
      </c>
      <c r="R152" s="23">
        <f>+P152+Q152</f>
        <v>1392133342.71</v>
      </c>
      <c r="S152" s="42">
        <f t="shared" si="19"/>
        <v>874870846.33999991</v>
      </c>
      <c r="T152" s="42">
        <f>+T153+T157</f>
        <v>333454395.37</v>
      </c>
      <c r="U152" s="42">
        <f t="shared" si="19"/>
        <v>1208325241.7099998</v>
      </c>
      <c r="V152" s="42">
        <f t="shared" si="19"/>
        <v>183808101.00000003</v>
      </c>
      <c r="W152" s="42">
        <f t="shared" si="19"/>
        <v>3344895996.3600001</v>
      </c>
    </row>
    <row r="153" spans="2:23" ht="13.8">
      <c r="B153" s="42" t="str">
        <f>+B12</f>
        <v>1 - ADMINISTRACION CENTRAL</v>
      </c>
      <c r="C153" s="42"/>
      <c r="D153" s="42" t="s">
        <v>129</v>
      </c>
      <c r="E153" s="42">
        <f>+E154+E155+E156</f>
        <v>0</v>
      </c>
      <c r="F153" s="42">
        <f>+F154+F155+F156</f>
        <v>0</v>
      </c>
      <c r="G153" s="42"/>
      <c r="H153" s="42">
        <f t="shared" ref="H153:W153" si="20">+H154+H155+H156</f>
        <v>3844081899</v>
      </c>
      <c r="I153" s="42">
        <f t="shared" si="20"/>
        <v>3844081899</v>
      </c>
      <c r="J153" s="42">
        <f t="shared" si="20"/>
        <v>322837682.06999999</v>
      </c>
      <c r="K153" s="42">
        <f t="shared" si="20"/>
        <v>0</v>
      </c>
      <c r="L153" s="42">
        <f t="shared" si="20"/>
        <v>0</v>
      </c>
      <c r="M153" s="42">
        <f t="shared" si="20"/>
        <v>0</v>
      </c>
      <c r="N153" s="42">
        <f t="shared" si="20"/>
        <v>322837682.06999999</v>
      </c>
      <c r="O153" s="42">
        <f t="shared" si="20"/>
        <v>4166919581.0699997</v>
      </c>
      <c r="P153" s="42">
        <f t="shared" si="20"/>
        <v>950834667.33999991</v>
      </c>
      <c r="Q153" s="42">
        <f>+Q154+Q155+Q156</f>
        <v>322883741.37</v>
      </c>
      <c r="R153" s="23">
        <f>+P153+Q153</f>
        <v>1273718408.71</v>
      </c>
      <c r="S153" s="42">
        <f t="shared" si="20"/>
        <v>832228912.33999991</v>
      </c>
      <c r="T153" s="42">
        <f>+T154+T155+T156</f>
        <v>316736561.37</v>
      </c>
      <c r="U153" s="42">
        <f t="shared" si="20"/>
        <v>1148965473.7099998</v>
      </c>
      <c r="V153" s="42">
        <f t="shared" si="20"/>
        <v>124752935.00000003</v>
      </c>
      <c r="W153" s="42">
        <f t="shared" si="20"/>
        <v>2893201172.3600001</v>
      </c>
    </row>
    <row r="154" spans="2:23">
      <c r="B154" s="43" t="str">
        <f>+B13</f>
        <v>1 - ADMINISTRACION CENTRAL</v>
      </c>
      <c r="C154" s="43" t="str">
        <f>+C13</f>
        <v>1-ACUEDUCTO</v>
      </c>
      <c r="D154" s="43" t="str">
        <f>+D13</f>
        <v>Area</v>
      </c>
      <c r="E154" s="43">
        <f>+E13</f>
        <v>0</v>
      </c>
      <c r="F154" s="43">
        <f>+F13</f>
        <v>0</v>
      </c>
      <c r="G154" s="44" t="s">
        <v>38</v>
      </c>
      <c r="H154" s="43">
        <f>+H13</f>
        <v>1339318334</v>
      </c>
      <c r="I154" s="43">
        <f>+I13</f>
        <v>1339318334</v>
      </c>
      <c r="J154" s="43">
        <f t="shared" ref="J154:U154" si="21">+J13</f>
        <v>50673.63</v>
      </c>
      <c r="K154" s="43">
        <f t="shared" si="21"/>
        <v>0</v>
      </c>
      <c r="L154" s="43">
        <f t="shared" si="21"/>
        <v>0</v>
      </c>
      <c r="M154" s="43">
        <f t="shared" si="21"/>
        <v>0</v>
      </c>
      <c r="N154" s="43">
        <f t="shared" si="21"/>
        <v>50673.63</v>
      </c>
      <c r="O154" s="43">
        <f t="shared" si="21"/>
        <v>1339369007.6300001</v>
      </c>
      <c r="P154" s="43">
        <f t="shared" si="21"/>
        <v>190509798.32999998</v>
      </c>
      <c r="Q154" s="43">
        <f t="shared" si="21"/>
        <v>100995734.09999999</v>
      </c>
      <c r="R154" s="43">
        <f t="shared" si="21"/>
        <v>291505532.42999995</v>
      </c>
      <c r="S154" s="43">
        <f t="shared" si="21"/>
        <v>134260464.32999998</v>
      </c>
      <c r="T154" s="43">
        <f t="shared" si="21"/>
        <v>68022739.099999994</v>
      </c>
      <c r="U154" s="43">
        <f t="shared" si="21"/>
        <v>202283203.42999998</v>
      </c>
      <c r="V154" s="43">
        <f>+V13</f>
        <v>89222328.99999997</v>
      </c>
      <c r="W154" s="43">
        <f>+W13</f>
        <v>1047863475.2000002</v>
      </c>
    </row>
    <row r="155" spans="2:23">
      <c r="B155" s="45" t="str">
        <f>+B35</f>
        <v>1 - ADMINISTRACION CENTRAL</v>
      </c>
      <c r="C155" s="45" t="str">
        <f>+C35</f>
        <v>2-ALCANTARILLADO</v>
      </c>
      <c r="D155" s="45" t="str">
        <f>+D35</f>
        <v>Area</v>
      </c>
      <c r="E155" s="45">
        <f>+E35</f>
        <v>0</v>
      </c>
      <c r="F155" s="45">
        <f>+F35</f>
        <v>0</v>
      </c>
      <c r="G155" s="46" t="s">
        <v>94</v>
      </c>
      <c r="H155" s="45">
        <f>+H35</f>
        <v>765648056</v>
      </c>
      <c r="I155" s="45">
        <f>+I35</f>
        <v>765648056</v>
      </c>
      <c r="J155" s="45">
        <f t="shared" ref="J155:U155" si="22">+J35</f>
        <v>317331030.81999999</v>
      </c>
      <c r="K155" s="45">
        <f t="shared" si="22"/>
        <v>0</v>
      </c>
      <c r="L155" s="45">
        <f t="shared" si="22"/>
        <v>0</v>
      </c>
      <c r="M155" s="45">
        <f t="shared" si="22"/>
        <v>0</v>
      </c>
      <c r="N155" s="45">
        <f t="shared" si="22"/>
        <v>317331030.81999999</v>
      </c>
      <c r="O155" s="45">
        <f t="shared" si="22"/>
        <v>1082979086.8199999</v>
      </c>
      <c r="P155" s="45">
        <f t="shared" si="22"/>
        <v>433031340.57999998</v>
      </c>
      <c r="Q155" s="45">
        <f t="shared" si="22"/>
        <v>53233835.759999998</v>
      </c>
      <c r="R155" s="45">
        <f t="shared" si="22"/>
        <v>486265176.33999997</v>
      </c>
      <c r="S155" s="45">
        <f t="shared" si="22"/>
        <v>418226791.57999998</v>
      </c>
      <c r="T155" s="45">
        <f t="shared" si="22"/>
        <v>125462968.75999999</v>
      </c>
      <c r="U155" s="45">
        <f t="shared" si="22"/>
        <v>543689760.33999991</v>
      </c>
      <c r="V155" s="45">
        <f>+V35</f>
        <v>-57424583.99999994</v>
      </c>
      <c r="W155" s="45">
        <f>+W35</f>
        <v>596713910.48000002</v>
      </c>
    </row>
    <row r="156" spans="2:23">
      <c r="B156" s="47" t="str">
        <f>+B56</f>
        <v>1 - ADMINISTRACION CENTRAL</v>
      </c>
      <c r="C156" s="47" t="str">
        <f>+C56</f>
        <v>3-ASEO</v>
      </c>
      <c r="D156" s="47" t="str">
        <f>+D56</f>
        <v>Area</v>
      </c>
      <c r="E156" s="47">
        <f>+E56</f>
        <v>0</v>
      </c>
      <c r="F156" s="47">
        <f>+F56</f>
        <v>0</v>
      </c>
      <c r="G156" s="48"/>
      <c r="H156" s="47">
        <f>+H56</f>
        <v>1739115509</v>
      </c>
      <c r="I156" s="47">
        <f>+I56</f>
        <v>1739115509</v>
      </c>
      <c r="J156" s="47">
        <f t="shared" ref="J156:U156" si="23">+J56</f>
        <v>5455977.6200000001</v>
      </c>
      <c r="K156" s="47">
        <f t="shared" si="23"/>
        <v>0</v>
      </c>
      <c r="L156" s="47">
        <f t="shared" si="23"/>
        <v>0</v>
      </c>
      <c r="M156" s="47">
        <f t="shared" si="23"/>
        <v>0</v>
      </c>
      <c r="N156" s="47">
        <f t="shared" si="23"/>
        <v>5455977.6200000001</v>
      </c>
      <c r="O156" s="47">
        <f t="shared" si="23"/>
        <v>1744571486.6199999</v>
      </c>
      <c r="P156" s="47">
        <f t="shared" si="23"/>
        <v>327293528.43000001</v>
      </c>
      <c r="Q156" s="47">
        <f t="shared" si="23"/>
        <v>168654171.50999999</v>
      </c>
      <c r="R156" s="47">
        <f t="shared" si="23"/>
        <v>495947699.94</v>
      </c>
      <c r="S156" s="47">
        <f t="shared" si="23"/>
        <v>279741656.43000001</v>
      </c>
      <c r="T156" s="47">
        <f t="shared" si="23"/>
        <v>123250853.51000001</v>
      </c>
      <c r="U156" s="47">
        <f t="shared" si="23"/>
        <v>402992509.94</v>
      </c>
      <c r="V156" s="47">
        <f>+V56</f>
        <v>92955190</v>
      </c>
      <c r="W156" s="47">
        <f>+W56</f>
        <v>1248623786.6799998</v>
      </c>
    </row>
    <row r="157" spans="2:23" ht="13.8">
      <c r="B157" s="42" t="str">
        <f>+B80</f>
        <v>2 - EMPRESA DE SERVICIOS PUBLICOS - PAICOL</v>
      </c>
      <c r="C157" s="49"/>
      <c r="D157" s="42" t="s">
        <v>130</v>
      </c>
      <c r="E157" s="49" t="e">
        <f>+E158+E159+E160</f>
        <v>#VALUE!</v>
      </c>
      <c r="F157" s="49" t="e">
        <f>+F158+F159+F160</f>
        <v>#VALUE!</v>
      </c>
      <c r="G157" s="49"/>
      <c r="H157" s="49">
        <f>+H158+H159+H160</f>
        <v>570109758</v>
      </c>
      <c r="I157" s="49">
        <f>+I158+I159+I160</f>
        <v>570109758</v>
      </c>
      <c r="J157" s="49">
        <f t="shared" ref="J157:U157" si="24">+J158+J159+J160</f>
        <v>0</v>
      </c>
      <c r="K157" s="49">
        <f t="shared" si="24"/>
        <v>0</v>
      </c>
      <c r="L157" s="49">
        <f t="shared" si="24"/>
        <v>0</v>
      </c>
      <c r="M157" s="49">
        <f t="shared" si="24"/>
        <v>0</v>
      </c>
      <c r="N157" s="49">
        <f t="shared" si="24"/>
        <v>0</v>
      </c>
      <c r="O157" s="49">
        <f t="shared" si="24"/>
        <v>570109758</v>
      </c>
      <c r="P157" s="49">
        <f t="shared" si="24"/>
        <v>78022005</v>
      </c>
      <c r="Q157" s="49">
        <f t="shared" si="24"/>
        <v>40392929</v>
      </c>
      <c r="R157" s="49">
        <f t="shared" si="24"/>
        <v>118414934</v>
      </c>
      <c r="S157" s="49">
        <f t="shared" si="24"/>
        <v>42641934</v>
      </c>
      <c r="T157" s="49">
        <f t="shared" si="24"/>
        <v>16717834</v>
      </c>
      <c r="U157" s="49">
        <f t="shared" si="24"/>
        <v>59359768</v>
      </c>
      <c r="V157" s="49">
        <f>+V158+V159+V160</f>
        <v>59055166</v>
      </c>
      <c r="W157" s="49">
        <f>+W158+W159+W160</f>
        <v>451694824</v>
      </c>
    </row>
    <row r="158" spans="2:23">
      <c r="B158" s="43" t="str">
        <f>+B81</f>
        <v>2 - EMPRESA DE SERVICIOS PUBLICOS - PAICOL</v>
      </c>
      <c r="C158" s="43" t="str">
        <f>+C81</f>
        <v>1-ACUEDUCTO</v>
      </c>
      <c r="D158" s="43" t="str">
        <f>+D81</f>
        <v>Area</v>
      </c>
      <c r="E158" s="43" t="str">
        <f>+E81</f>
        <v>B</v>
      </c>
      <c r="F158" s="43" t="str">
        <f>+F81</f>
        <v>C</v>
      </c>
      <c r="G158" s="44" t="s">
        <v>38</v>
      </c>
      <c r="H158" s="43">
        <f>+H81</f>
        <v>294246676</v>
      </c>
      <c r="I158" s="43">
        <f>+I81</f>
        <v>294246676</v>
      </c>
      <c r="J158" s="43">
        <f t="shared" ref="J158:U158" si="25">+J81</f>
        <v>0</v>
      </c>
      <c r="K158" s="43">
        <f t="shared" si="25"/>
        <v>0</v>
      </c>
      <c r="L158" s="43">
        <f t="shared" si="25"/>
        <v>0</v>
      </c>
      <c r="M158" s="43">
        <f t="shared" si="25"/>
        <v>0</v>
      </c>
      <c r="N158" s="43">
        <f t="shared" si="25"/>
        <v>0</v>
      </c>
      <c r="O158" s="43">
        <f t="shared" si="25"/>
        <v>294246676</v>
      </c>
      <c r="P158" s="43">
        <f t="shared" si="25"/>
        <v>36388174</v>
      </c>
      <c r="Q158" s="43">
        <f t="shared" si="25"/>
        <v>18390188</v>
      </c>
      <c r="R158" s="43">
        <f t="shared" si="25"/>
        <v>54778362</v>
      </c>
      <c r="S158" s="43">
        <f t="shared" si="25"/>
        <v>19176282</v>
      </c>
      <c r="T158" s="43">
        <f t="shared" si="25"/>
        <v>7576735</v>
      </c>
      <c r="U158" s="43">
        <f t="shared" si="25"/>
        <v>26753017</v>
      </c>
      <c r="V158" s="43">
        <f>+V81</f>
        <v>28025345</v>
      </c>
      <c r="W158" s="43">
        <f>+W81</f>
        <v>239468314</v>
      </c>
    </row>
    <row r="159" spans="2:23">
      <c r="B159" s="45" t="str">
        <f>+B103</f>
        <v>2 - EMPRESA DE SERVICIOS PUBLICOS - PAICOL</v>
      </c>
      <c r="C159" s="45" t="str">
        <f>+C103</f>
        <v>2-ALCANTARILLADO</v>
      </c>
      <c r="D159" s="45" t="str">
        <f>+D103</f>
        <v>Area</v>
      </c>
      <c r="E159" s="45">
        <f>+E103</f>
        <v>0</v>
      </c>
      <c r="F159" s="45">
        <f>+F103</f>
        <v>0</v>
      </c>
      <c r="G159" s="46" t="s">
        <v>94</v>
      </c>
      <c r="H159" s="45">
        <f>+H103</f>
        <v>141958453</v>
      </c>
      <c r="I159" s="45">
        <f>+I103</f>
        <v>141958453</v>
      </c>
      <c r="J159" s="45">
        <f t="shared" ref="J159:U159" si="26">+J103</f>
        <v>0</v>
      </c>
      <c r="K159" s="45">
        <f t="shared" si="26"/>
        <v>0</v>
      </c>
      <c r="L159" s="45">
        <f t="shared" si="26"/>
        <v>0</v>
      </c>
      <c r="M159" s="45">
        <f t="shared" si="26"/>
        <v>0</v>
      </c>
      <c r="N159" s="45">
        <f t="shared" si="26"/>
        <v>0</v>
      </c>
      <c r="O159" s="45">
        <f t="shared" si="26"/>
        <v>141958453</v>
      </c>
      <c r="P159" s="45">
        <f t="shared" si="26"/>
        <v>16974619</v>
      </c>
      <c r="Q159" s="45">
        <f t="shared" si="26"/>
        <v>9604406</v>
      </c>
      <c r="R159" s="45">
        <f t="shared" si="26"/>
        <v>26579025</v>
      </c>
      <c r="S159" s="45">
        <f t="shared" si="26"/>
        <v>9855099</v>
      </c>
      <c r="T159" s="45">
        <f t="shared" si="26"/>
        <v>3965296</v>
      </c>
      <c r="U159" s="45">
        <f t="shared" si="26"/>
        <v>13820395</v>
      </c>
      <c r="V159" s="45">
        <f>+V103</f>
        <v>12758630</v>
      </c>
      <c r="W159" s="45">
        <f>+W103</f>
        <v>115379428</v>
      </c>
    </row>
    <row r="160" spans="2:23">
      <c r="B160" s="47" t="str">
        <f>+B124</f>
        <v>2 - EMPRESA DE SERVICIOS PUBLICOS - PAICOL</v>
      </c>
      <c r="C160" s="47" t="str">
        <f>+C124</f>
        <v>3-ASEO</v>
      </c>
      <c r="D160" s="47" t="str">
        <f>+D124</f>
        <v>Area</v>
      </c>
      <c r="E160" s="47">
        <f>+E124</f>
        <v>0</v>
      </c>
      <c r="F160" s="47">
        <f>+F124</f>
        <v>0</v>
      </c>
      <c r="G160" s="48" t="s">
        <v>100</v>
      </c>
      <c r="H160" s="47">
        <f>+H124</f>
        <v>133904629</v>
      </c>
      <c r="I160" s="47">
        <f>+I124</f>
        <v>133904629</v>
      </c>
      <c r="J160" s="47">
        <f t="shared" ref="J160:U160" si="27">+J124</f>
        <v>0</v>
      </c>
      <c r="K160" s="47">
        <f t="shared" si="27"/>
        <v>0</v>
      </c>
      <c r="L160" s="47">
        <f t="shared" si="27"/>
        <v>0</v>
      </c>
      <c r="M160" s="47">
        <f t="shared" si="27"/>
        <v>0</v>
      </c>
      <c r="N160" s="47">
        <f t="shared" si="27"/>
        <v>0</v>
      </c>
      <c r="O160" s="47">
        <f t="shared" si="27"/>
        <v>133904629</v>
      </c>
      <c r="P160" s="47">
        <f t="shared" si="27"/>
        <v>24659212</v>
      </c>
      <c r="Q160" s="47">
        <f t="shared" si="27"/>
        <v>12398335</v>
      </c>
      <c r="R160" s="47">
        <f t="shared" si="27"/>
        <v>37057547</v>
      </c>
      <c r="S160" s="47">
        <f t="shared" si="27"/>
        <v>13610553</v>
      </c>
      <c r="T160" s="47">
        <f t="shared" si="27"/>
        <v>5175803</v>
      </c>
      <c r="U160" s="47">
        <f t="shared" si="27"/>
        <v>18786356</v>
      </c>
      <c r="V160" s="47">
        <f>+V124</f>
        <v>18271191</v>
      </c>
      <c r="W160" s="47">
        <f>+W124</f>
        <v>96847082</v>
      </c>
    </row>
    <row r="161" spans="2:23">
      <c r="B161" s="50"/>
      <c r="C161" s="50"/>
      <c r="D161" s="50"/>
      <c r="E161" s="39"/>
      <c r="F161" s="51"/>
      <c r="G161" s="51"/>
      <c r="H161" s="52">
        <f t="shared" ref="H161:W161" si="28">+H152-H11</f>
        <v>0</v>
      </c>
      <c r="I161" s="52">
        <f t="shared" si="28"/>
        <v>0</v>
      </c>
      <c r="J161" s="52">
        <f t="shared" si="28"/>
        <v>0</v>
      </c>
      <c r="K161" s="52">
        <f t="shared" si="28"/>
        <v>0</v>
      </c>
      <c r="L161" s="52">
        <f t="shared" si="28"/>
        <v>0</v>
      </c>
      <c r="M161" s="52">
        <f t="shared" si="28"/>
        <v>0</v>
      </c>
      <c r="N161" s="52">
        <f t="shared" si="28"/>
        <v>0</v>
      </c>
      <c r="O161" s="52">
        <f t="shared" si="28"/>
        <v>0</v>
      </c>
      <c r="P161" s="52">
        <f t="shared" si="28"/>
        <v>0</v>
      </c>
      <c r="Q161" s="52">
        <f t="shared" si="28"/>
        <v>0</v>
      </c>
      <c r="R161" s="52">
        <f t="shared" si="28"/>
        <v>0</v>
      </c>
      <c r="S161" s="52">
        <f t="shared" si="28"/>
        <v>0</v>
      </c>
      <c r="T161" s="52"/>
      <c r="U161" s="52">
        <f t="shared" si="28"/>
        <v>0</v>
      </c>
      <c r="V161" s="52">
        <f t="shared" si="28"/>
        <v>0</v>
      </c>
      <c r="W161" s="52">
        <f t="shared" si="28"/>
        <v>0</v>
      </c>
    </row>
    <row r="162" spans="2:23">
      <c r="B162" s="50"/>
      <c r="C162" s="50"/>
      <c r="D162" s="50"/>
      <c r="E162" s="39"/>
      <c r="H162" s="40"/>
      <c r="Q162" s="40"/>
    </row>
    <row r="163" spans="2:23">
      <c r="B163" s="38" t="s">
        <v>10</v>
      </c>
      <c r="E163" s="39"/>
      <c r="H163" s="40"/>
      <c r="Q163" s="40"/>
    </row>
    <row r="164" spans="2:23">
      <c r="D164" s="64" t="s">
        <v>126</v>
      </c>
      <c r="E164" s="65"/>
      <c r="F164" s="5"/>
      <c r="G164" s="5"/>
      <c r="H164" s="66">
        <f t="shared" ref="H164:I166" si="29">+H154+H158</f>
        <v>1633565010</v>
      </c>
      <c r="I164" s="66">
        <f t="shared" si="29"/>
        <v>1633565010</v>
      </c>
      <c r="J164" s="66">
        <v>50673.63</v>
      </c>
      <c r="N164" s="66">
        <f>+J164</f>
        <v>50673.63</v>
      </c>
      <c r="O164" s="66">
        <f>+I164+N164</f>
        <v>1633615683.6300001</v>
      </c>
      <c r="P164" s="23">
        <f>+'01'!Q164+'02'!Q164</f>
        <v>226897972.32999998</v>
      </c>
      <c r="Q164" s="66">
        <f>+Q154+Q158</f>
        <v>119385922.09999999</v>
      </c>
      <c r="R164" s="23">
        <f>+P164+Q164</f>
        <v>346283894.42999995</v>
      </c>
      <c r="S164" s="61">
        <f>+'01'!T164+'02'!T164</f>
        <v>153436746.32999998</v>
      </c>
      <c r="T164" s="66">
        <f>+T154+T158</f>
        <v>75599474.099999994</v>
      </c>
      <c r="U164" s="63">
        <f>+S164+T164</f>
        <v>229036220.42999998</v>
      </c>
      <c r="V164" s="19">
        <f>+R164-U164</f>
        <v>117247673.99999997</v>
      </c>
      <c r="W164" s="19">
        <f>+O164-R164</f>
        <v>1287331789.2000003</v>
      </c>
    </row>
    <row r="165" spans="2:23">
      <c r="D165" s="67" t="s">
        <v>127</v>
      </c>
      <c r="E165" s="65"/>
      <c r="F165" s="5"/>
      <c r="G165" s="5"/>
      <c r="H165" s="66">
        <f t="shared" si="29"/>
        <v>907606509</v>
      </c>
      <c r="I165" s="66">
        <f t="shared" si="29"/>
        <v>907606509</v>
      </c>
      <c r="J165" s="66">
        <v>317331030.81999999</v>
      </c>
      <c r="N165" s="66">
        <f>+J165</f>
        <v>317331030.81999999</v>
      </c>
      <c r="O165" s="66">
        <f>+I165+N165</f>
        <v>1224937539.8199999</v>
      </c>
      <c r="P165" s="23">
        <f>+'01'!Q165+'02'!Q165</f>
        <v>450005959.57999998</v>
      </c>
      <c r="Q165" s="66">
        <f>+Q155+Q159</f>
        <v>62838241.759999998</v>
      </c>
      <c r="R165" s="23">
        <f>+P165+Q165</f>
        <v>512844201.33999997</v>
      </c>
      <c r="S165" s="61">
        <f>+'01'!T165+'02'!T165</f>
        <v>428081890.57999998</v>
      </c>
      <c r="T165" s="66">
        <f>+T155+T159</f>
        <v>129428264.75999999</v>
      </c>
      <c r="U165" s="63">
        <f>+S165+T165</f>
        <v>557510155.33999991</v>
      </c>
      <c r="V165" s="19">
        <f>+R165-U165</f>
        <v>-44665953.99999994</v>
      </c>
      <c r="W165" s="19">
        <f>+O165-R165</f>
        <v>712093338.48000002</v>
      </c>
    </row>
    <row r="166" spans="2:23">
      <c r="D166" s="67" t="s">
        <v>128</v>
      </c>
      <c r="E166" s="65"/>
      <c r="F166" s="50"/>
      <c r="G166" s="50"/>
      <c r="H166" s="66">
        <f t="shared" si="29"/>
        <v>1873020138</v>
      </c>
      <c r="I166" s="66">
        <f t="shared" si="29"/>
        <v>1873020138</v>
      </c>
      <c r="J166" s="66">
        <v>5455977.6200000001</v>
      </c>
      <c r="N166" s="66">
        <f>+J166</f>
        <v>5455977.6200000001</v>
      </c>
      <c r="O166" s="66">
        <f>+I166+N166</f>
        <v>1878476115.6199999</v>
      </c>
      <c r="P166" s="23">
        <f>+'01'!Q166+'02'!Q166</f>
        <v>351952740.43000001</v>
      </c>
      <c r="Q166" s="66">
        <f>+Q156+Q160</f>
        <v>181052506.50999999</v>
      </c>
      <c r="R166" s="23">
        <f>+P166+Q166</f>
        <v>533005246.94</v>
      </c>
      <c r="S166" s="61">
        <f>+'01'!T166+'02'!T166</f>
        <v>293352209.43000001</v>
      </c>
      <c r="T166" s="66">
        <f>+T156+T160</f>
        <v>128426656.51000001</v>
      </c>
      <c r="U166" s="63">
        <f>+S166+T166</f>
        <v>421778865.94</v>
      </c>
      <c r="V166" s="19">
        <f>+R166-U166</f>
        <v>111226381</v>
      </c>
      <c r="W166" s="19">
        <f>+O166-R166</f>
        <v>1345470868.6799998</v>
      </c>
    </row>
    <row r="167" spans="2:23" s="60" customFormat="1">
      <c r="D167" s="68" t="s">
        <v>0</v>
      </c>
      <c r="E167" s="69"/>
      <c r="H167" s="70">
        <f t="shared" ref="H167:U167" si="30">SUM(H164:H166)</f>
        <v>4414191657</v>
      </c>
      <c r="I167" s="70">
        <f t="shared" si="30"/>
        <v>4414191657</v>
      </c>
      <c r="J167" s="70">
        <f t="shared" si="30"/>
        <v>322837682.06999999</v>
      </c>
      <c r="K167" s="70">
        <f t="shared" si="30"/>
        <v>0</v>
      </c>
      <c r="L167" s="70">
        <f t="shared" si="30"/>
        <v>0</v>
      </c>
      <c r="M167" s="70">
        <f t="shared" si="30"/>
        <v>0</v>
      </c>
      <c r="N167" s="70">
        <f t="shared" si="30"/>
        <v>322837682.06999999</v>
      </c>
      <c r="O167" s="70">
        <f t="shared" si="30"/>
        <v>4737029339.0699997</v>
      </c>
      <c r="P167" s="70">
        <f t="shared" si="30"/>
        <v>1028856672.3399999</v>
      </c>
      <c r="Q167" s="70">
        <f t="shared" si="30"/>
        <v>363276670.37</v>
      </c>
      <c r="R167" s="70">
        <f t="shared" si="30"/>
        <v>1392133342.71</v>
      </c>
      <c r="S167" s="70">
        <f t="shared" si="30"/>
        <v>874870846.33999991</v>
      </c>
      <c r="T167" s="70">
        <f t="shared" si="30"/>
        <v>333454395.37</v>
      </c>
      <c r="U167" s="70">
        <f t="shared" si="30"/>
        <v>1208325241.7099998</v>
      </c>
      <c r="V167" s="70">
        <f>SUM(V164:V166)</f>
        <v>183808101.00000003</v>
      </c>
      <c r="W167" s="70">
        <f>SUM(W164:W166)</f>
        <v>3344895996.3600001</v>
      </c>
    </row>
    <row r="168" spans="2:23">
      <c r="E168" s="65"/>
      <c r="F168" s="50"/>
      <c r="G168" s="50"/>
      <c r="H168" s="40">
        <f>+H167-H152</f>
        <v>0</v>
      </c>
      <c r="Q168" s="40">
        <v>0</v>
      </c>
      <c r="T168" s="5">
        <v>0</v>
      </c>
    </row>
    <row r="169" spans="2:23">
      <c r="E169" s="65"/>
      <c r="F169" s="50"/>
      <c r="G169" s="50"/>
      <c r="H169" s="40"/>
      <c r="I169" s="58">
        <f t="shared" ref="I169:W171" si="31">+I154+I158-I164</f>
        <v>0</v>
      </c>
      <c r="J169" s="58">
        <f t="shared" si="31"/>
        <v>0</v>
      </c>
      <c r="K169" s="58">
        <f t="shared" si="31"/>
        <v>0</v>
      </c>
      <c r="L169" s="58">
        <f t="shared" si="31"/>
        <v>0</v>
      </c>
      <c r="M169" s="58">
        <f t="shared" si="31"/>
        <v>0</v>
      </c>
      <c r="N169" s="58">
        <f t="shared" si="31"/>
        <v>0</v>
      </c>
      <c r="O169" s="58">
        <f t="shared" si="31"/>
        <v>0</v>
      </c>
      <c r="P169" s="58">
        <f t="shared" si="31"/>
        <v>0</v>
      </c>
      <c r="Q169" s="58">
        <f t="shared" ref="Q169:R171" si="32">+Q154+Q158-Q164</f>
        <v>0</v>
      </c>
      <c r="R169" s="58">
        <f t="shared" si="32"/>
        <v>0</v>
      </c>
      <c r="S169" s="58">
        <f t="shared" si="31"/>
        <v>0</v>
      </c>
      <c r="T169" s="58">
        <v>0</v>
      </c>
      <c r="U169" s="58">
        <f t="shared" si="31"/>
        <v>0</v>
      </c>
      <c r="V169" s="58">
        <f t="shared" si="31"/>
        <v>0</v>
      </c>
      <c r="W169" s="58">
        <f t="shared" si="31"/>
        <v>0</v>
      </c>
    </row>
    <row r="170" spans="2:23">
      <c r="E170" s="65"/>
      <c r="F170" s="50"/>
      <c r="G170" s="50"/>
      <c r="I170" s="58">
        <f t="shared" si="31"/>
        <v>0</v>
      </c>
      <c r="J170" s="58">
        <f t="shared" si="31"/>
        <v>0</v>
      </c>
      <c r="K170" s="58">
        <f t="shared" si="31"/>
        <v>0</v>
      </c>
      <c r="L170" s="58">
        <f t="shared" si="31"/>
        <v>0</v>
      </c>
      <c r="M170" s="58">
        <f t="shared" si="31"/>
        <v>0</v>
      </c>
      <c r="N170" s="58">
        <f t="shared" si="31"/>
        <v>0</v>
      </c>
      <c r="O170" s="58">
        <f t="shared" si="31"/>
        <v>0</v>
      </c>
      <c r="P170" s="58">
        <f t="shared" si="31"/>
        <v>0</v>
      </c>
      <c r="Q170" s="58">
        <f t="shared" si="32"/>
        <v>0</v>
      </c>
      <c r="R170" s="58">
        <f t="shared" si="32"/>
        <v>0</v>
      </c>
      <c r="S170" s="58">
        <f t="shared" si="31"/>
        <v>0</v>
      </c>
      <c r="T170" s="58">
        <v>0</v>
      </c>
      <c r="U170" s="58">
        <f t="shared" si="31"/>
        <v>0</v>
      </c>
      <c r="V170" s="58">
        <f t="shared" si="31"/>
        <v>0</v>
      </c>
      <c r="W170" s="58">
        <f t="shared" si="31"/>
        <v>0</v>
      </c>
    </row>
    <row r="171" spans="2:23">
      <c r="E171" s="65"/>
      <c r="F171" s="50"/>
      <c r="G171" s="50"/>
      <c r="I171" s="58">
        <f t="shared" si="31"/>
        <v>0</v>
      </c>
      <c r="J171" s="58">
        <f t="shared" si="31"/>
        <v>0</v>
      </c>
      <c r="K171" s="58">
        <f t="shared" si="31"/>
        <v>0</v>
      </c>
      <c r="L171" s="58">
        <f t="shared" si="31"/>
        <v>0</v>
      </c>
      <c r="M171" s="58">
        <f t="shared" si="31"/>
        <v>0</v>
      </c>
      <c r="N171" s="58">
        <f t="shared" si="31"/>
        <v>0</v>
      </c>
      <c r="O171" s="58">
        <f t="shared" si="31"/>
        <v>0</v>
      </c>
      <c r="P171" s="58">
        <f t="shared" si="31"/>
        <v>0</v>
      </c>
      <c r="Q171" s="58">
        <f t="shared" si="32"/>
        <v>0</v>
      </c>
      <c r="R171" s="58">
        <f t="shared" si="32"/>
        <v>0</v>
      </c>
      <c r="S171" s="58">
        <f t="shared" si="31"/>
        <v>0</v>
      </c>
      <c r="T171" s="58">
        <v>0</v>
      </c>
      <c r="U171" s="58">
        <f t="shared" si="31"/>
        <v>0</v>
      </c>
      <c r="V171" s="58">
        <f t="shared" si="31"/>
        <v>0</v>
      </c>
      <c r="W171" s="58">
        <f t="shared" si="31"/>
        <v>0</v>
      </c>
    </row>
    <row r="172" spans="2:23">
      <c r="E172" s="65"/>
      <c r="F172" s="50"/>
      <c r="G172" s="50"/>
      <c r="I172" s="58">
        <f t="shared" ref="I172:W172" si="33">+I152-I167</f>
        <v>0</v>
      </c>
      <c r="J172" s="58">
        <f t="shared" si="33"/>
        <v>0</v>
      </c>
      <c r="K172" s="58">
        <f t="shared" si="33"/>
        <v>0</v>
      </c>
      <c r="L172" s="58">
        <f t="shared" si="33"/>
        <v>0</v>
      </c>
      <c r="M172" s="58">
        <f t="shared" si="33"/>
        <v>0</v>
      </c>
      <c r="N172" s="58">
        <f t="shared" si="33"/>
        <v>0</v>
      </c>
      <c r="O172" s="58">
        <f t="shared" si="33"/>
        <v>0</v>
      </c>
      <c r="P172" s="58">
        <f t="shared" si="33"/>
        <v>0</v>
      </c>
      <c r="Q172" s="58">
        <f>+Q152-Q167</f>
        <v>0</v>
      </c>
      <c r="R172" s="58">
        <f>+R152-R167</f>
        <v>0</v>
      </c>
      <c r="S172" s="58">
        <f t="shared" si="33"/>
        <v>0</v>
      </c>
      <c r="T172" s="58">
        <v>0</v>
      </c>
      <c r="U172" s="58">
        <f t="shared" si="33"/>
        <v>0</v>
      </c>
      <c r="V172" s="58">
        <f t="shared" si="33"/>
        <v>0</v>
      </c>
      <c r="W172" s="58">
        <f t="shared" si="33"/>
        <v>0</v>
      </c>
    </row>
    <row r="173" spans="2:23">
      <c r="E173" s="65"/>
      <c r="F173" s="50"/>
      <c r="G173" s="50"/>
      <c r="I173" s="58"/>
      <c r="J173" s="58"/>
      <c r="K173" s="58"/>
      <c r="L173" s="58"/>
      <c r="M173" s="58"/>
      <c r="N173" s="58"/>
      <c r="O173" s="58"/>
      <c r="P173" s="58"/>
      <c r="Q173" s="58">
        <v>0</v>
      </c>
    </row>
    <row r="174" spans="2:23">
      <c r="E174" s="5"/>
      <c r="F174" s="50"/>
      <c r="G174" s="50"/>
      <c r="I174" s="58"/>
      <c r="J174" s="58"/>
      <c r="K174" s="58"/>
      <c r="L174" s="58"/>
      <c r="M174" s="58"/>
      <c r="N174" s="58"/>
      <c r="O174" s="58"/>
      <c r="P174" s="58"/>
      <c r="Q174" s="58"/>
      <c r="R174" s="40"/>
      <c r="U174" s="40"/>
    </row>
    <row r="175" spans="2:23">
      <c r="E175" s="5"/>
      <c r="F175" s="50"/>
      <c r="G175" s="50"/>
      <c r="I175" s="58"/>
      <c r="J175" s="58"/>
      <c r="K175" s="58"/>
      <c r="L175" s="58"/>
      <c r="M175" s="58"/>
      <c r="N175" s="58"/>
      <c r="O175" s="58"/>
      <c r="P175" s="58"/>
      <c r="Q175" s="58">
        <f>+Q153-Q12</f>
        <v>0</v>
      </c>
      <c r="R175" s="40"/>
      <c r="U175" s="40"/>
    </row>
    <row r="176" spans="2:23">
      <c r="E176" s="5"/>
      <c r="F176" s="5"/>
      <c r="G176" s="5"/>
      <c r="I176" s="58"/>
      <c r="J176" s="58"/>
      <c r="K176" s="58"/>
      <c r="L176" s="58"/>
      <c r="M176" s="58"/>
      <c r="N176" s="58"/>
      <c r="O176" s="58"/>
      <c r="P176" s="58"/>
      <c r="Q176" s="58">
        <f>+Q80-Q157</f>
        <v>0</v>
      </c>
      <c r="R176" s="40"/>
      <c r="U176" s="40"/>
    </row>
    <row r="177" spans="3:21" ht="14.4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75">
        <f>+Q178+Q179+Q180</f>
        <v>322883741.37</v>
      </c>
      <c r="R177"/>
      <c r="S177"/>
      <c r="T177" s="75">
        <f>+T178+T179+T180</f>
        <v>316736561.37</v>
      </c>
      <c r="U177" s="40"/>
    </row>
    <row r="178" spans="3:21" ht="14.4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43">
        <v>100995734.09999999</v>
      </c>
      <c r="R178"/>
      <c r="S178"/>
      <c r="T178" s="43">
        <v>68022739.099999994</v>
      </c>
    </row>
    <row r="179" spans="3:21" ht="14.4"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45">
        <v>53233835.759999998</v>
      </c>
      <c r="R179"/>
      <c r="S179"/>
      <c r="T179" s="45">
        <v>125462968.75999999</v>
      </c>
      <c r="U179" s="58"/>
    </row>
    <row r="180" spans="3:21" ht="14.4"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47">
        <v>168654171.50999999</v>
      </c>
      <c r="R180"/>
      <c r="S180"/>
      <c r="T180" s="47">
        <v>123250853.51000001</v>
      </c>
      <c r="U180" s="58"/>
    </row>
    <row r="181" spans="3:21" ht="14.4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76">
        <f>+Q182+Q183+Q184</f>
        <v>40392929</v>
      </c>
      <c r="R181"/>
      <c r="S181"/>
      <c r="T181" s="76">
        <f>+T182+T183+T184</f>
        <v>16717834</v>
      </c>
      <c r="U181" s="58"/>
    </row>
    <row r="182" spans="3:21" ht="14.4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43">
        <v>18390188</v>
      </c>
      <c r="R182"/>
      <c r="S182"/>
      <c r="T182" s="43">
        <v>7576735</v>
      </c>
      <c r="U182" s="58"/>
    </row>
    <row r="183" spans="3:21" ht="14.4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45">
        <v>9604406</v>
      </c>
      <c r="R183"/>
      <c r="S183"/>
      <c r="T183" s="45">
        <v>3965296</v>
      </c>
      <c r="U183" s="58"/>
    </row>
    <row r="184" spans="3:21" ht="14.4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47">
        <v>12398335</v>
      </c>
      <c r="R184"/>
      <c r="S184"/>
      <c r="T184" s="47">
        <v>5175803</v>
      </c>
    </row>
    <row r="185" spans="3:21" ht="14.4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R185"/>
      <c r="S185"/>
    </row>
    <row r="186" spans="3:21" ht="14.4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R186"/>
      <c r="S186"/>
    </row>
    <row r="187" spans="3:21" ht="14.4">
      <c r="Q187" s="58">
        <f>+Q153-Q177</f>
        <v>0</v>
      </c>
      <c r="R187"/>
      <c r="S187"/>
      <c r="T187" s="58">
        <f>+T153-T177</f>
        <v>0</v>
      </c>
    </row>
    <row r="188" spans="3:21">
      <c r="Q188" s="58">
        <f t="shared" ref="Q188:Q195" si="34">+Q154-Q178</f>
        <v>0</v>
      </c>
      <c r="T188" s="58">
        <f t="shared" ref="T188:T195" si="35">+T154-T178</f>
        <v>0</v>
      </c>
    </row>
    <row r="189" spans="3:21">
      <c r="Q189" s="58">
        <f t="shared" si="34"/>
        <v>0</v>
      </c>
      <c r="T189" s="58">
        <f t="shared" si="35"/>
        <v>0</v>
      </c>
    </row>
    <row r="190" spans="3:21">
      <c r="Q190" s="58">
        <f t="shared" si="34"/>
        <v>0</v>
      </c>
      <c r="T190" s="58">
        <f t="shared" si="35"/>
        <v>0</v>
      </c>
    </row>
    <row r="191" spans="3:21">
      <c r="Q191" s="58">
        <f t="shared" si="34"/>
        <v>0</v>
      </c>
      <c r="T191" s="58">
        <f t="shared" si="35"/>
        <v>0</v>
      </c>
    </row>
    <row r="192" spans="3:21">
      <c r="Q192" s="58">
        <f t="shared" si="34"/>
        <v>0</v>
      </c>
      <c r="T192" s="58">
        <f t="shared" si="35"/>
        <v>0</v>
      </c>
    </row>
    <row r="193" spans="2:23">
      <c r="Q193" s="58">
        <f t="shared" si="34"/>
        <v>0</v>
      </c>
      <c r="T193" s="58">
        <f t="shared" si="35"/>
        <v>0</v>
      </c>
    </row>
    <row r="194" spans="2:23">
      <c r="Q194" s="58">
        <f t="shared" si="34"/>
        <v>0</v>
      </c>
      <c r="T194" s="58">
        <f t="shared" si="35"/>
        <v>0</v>
      </c>
    </row>
    <row r="195" spans="2:23">
      <c r="Q195" s="58">
        <f t="shared" si="34"/>
        <v>0</v>
      </c>
      <c r="T195" s="58">
        <f t="shared" si="35"/>
        <v>0</v>
      </c>
    </row>
    <row r="198" spans="2:23">
      <c r="Q198" s="5">
        <v>4126357</v>
      </c>
      <c r="T198" s="5">
        <v>2347880</v>
      </c>
    </row>
    <row r="199" spans="2:23">
      <c r="Q199" s="5">
        <v>4126357</v>
      </c>
      <c r="T199" s="5">
        <v>2347880</v>
      </c>
    </row>
    <row r="200" spans="2:23">
      <c r="Q200" s="5">
        <v>130306</v>
      </c>
      <c r="T200" s="5">
        <v>74144</v>
      </c>
    </row>
    <row r="201" spans="2:23">
      <c r="Q201" s="5">
        <v>130306</v>
      </c>
      <c r="T201" s="5">
        <v>74144</v>
      </c>
    </row>
    <row r="202" spans="2:23" ht="30.6">
      <c r="B202" s="59" t="str">
        <f>+B35</f>
        <v>1 - ADMINISTRACION CENTRAL</v>
      </c>
      <c r="C202" s="59" t="s">
        <v>4</v>
      </c>
      <c r="D202" s="59" t="s">
        <v>131</v>
      </c>
      <c r="E202" s="59" t="s">
        <v>6</v>
      </c>
      <c r="F202" s="59" t="s">
        <v>7</v>
      </c>
      <c r="G202" s="59" t="s">
        <v>34</v>
      </c>
      <c r="H202" s="59" t="s">
        <v>8</v>
      </c>
      <c r="I202" s="59" t="s">
        <v>8</v>
      </c>
      <c r="J202" s="59" t="s">
        <v>19</v>
      </c>
      <c r="K202" s="59" t="s">
        <v>20</v>
      </c>
      <c r="L202" s="59" t="s">
        <v>21</v>
      </c>
      <c r="M202" s="59" t="s">
        <v>22</v>
      </c>
      <c r="N202" s="59" t="s">
        <v>25</v>
      </c>
      <c r="O202" s="59" t="s">
        <v>36</v>
      </c>
      <c r="P202" s="59" t="s">
        <v>15</v>
      </c>
      <c r="Q202" s="59" t="s">
        <v>123</v>
      </c>
      <c r="R202" s="59" t="s">
        <v>11</v>
      </c>
      <c r="S202" s="59" t="s">
        <v>15</v>
      </c>
      <c r="T202" s="59" t="s">
        <v>124</v>
      </c>
      <c r="U202" s="59" t="s">
        <v>12</v>
      </c>
      <c r="V202" s="59" t="s">
        <v>17</v>
      </c>
      <c r="W202" s="59" t="s">
        <v>18</v>
      </c>
    </row>
    <row r="203" spans="2:23">
      <c r="B203" s="22" t="str">
        <f>+B36</f>
        <v>1 - ADMINISTRACION CENTRAL</v>
      </c>
      <c r="C203" s="22"/>
      <c r="D203" s="22" t="s">
        <v>9</v>
      </c>
      <c r="E203" s="22">
        <f>+E204+E272</f>
        <v>0</v>
      </c>
      <c r="F203" s="22">
        <f>+F204+F272</f>
        <v>0</v>
      </c>
      <c r="G203" s="22"/>
      <c r="H203" s="22">
        <f>+H204+H272</f>
        <v>4414191657</v>
      </c>
      <c r="I203" s="22">
        <f>+I204+I272</f>
        <v>4414191657</v>
      </c>
      <c r="J203" s="22">
        <f t="shared" ref="J203:W203" si="36">+J204+J272</f>
        <v>322837682.06999999</v>
      </c>
      <c r="K203" s="22">
        <f t="shared" si="36"/>
        <v>0</v>
      </c>
      <c r="L203" s="22">
        <f t="shared" si="36"/>
        <v>0</v>
      </c>
      <c r="M203" s="22">
        <f t="shared" si="36"/>
        <v>0</v>
      </c>
      <c r="N203" s="22">
        <f t="shared" si="36"/>
        <v>322837682.06999999</v>
      </c>
      <c r="O203" s="22">
        <f t="shared" si="36"/>
        <v>4737029339.0699997</v>
      </c>
      <c r="P203" s="22">
        <f t="shared" si="36"/>
        <v>1028856672.3399999</v>
      </c>
      <c r="Q203" s="22">
        <f t="shared" si="36"/>
        <v>363276670.37</v>
      </c>
      <c r="R203" s="22">
        <f t="shared" si="36"/>
        <v>1392133342.71</v>
      </c>
      <c r="S203" s="22">
        <f t="shared" si="36"/>
        <v>874870846.33999991</v>
      </c>
      <c r="T203" s="22">
        <f t="shared" si="36"/>
        <v>333454395.37</v>
      </c>
      <c r="U203" s="22">
        <f t="shared" si="36"/>
        <v>1208325241.71</v>
      </c>
      <c r="V203" s="22">
        <f t="shared" si="36"/>
        <v>183808101</v>
      </c>
      <c r="W203" s="22">
        <f t="shared" si="36"/>
        <v>3344895996.3600001</v>
      </c>
    </row>
    <row r="204" spans="2:23">
      <c r="B204" s="23" t="str">
        <f>+B37</f>
        <v>1 - ADMINISTRACION CENTRAL</v>
      </c>
      <c r="C204" s="23"/>
      <c r="D204" s="23" t="s">
        <v>37</v>
      </c>
      <c r="E204" s="23">
        <f>+E205+E227+E248</f>
        <v>0</v>
      </c>
      <c r="F204" s="23">
        <f>+F205+F227+F248</f>
        <v>0</v>
      </c>
      <c r="G204" s="23"/>
      <c r="H204" s="23">
        <f>+H205+H227+H248</f>
        <v>4414191657</v>
      </c>
      <c r="I204" s="23">
        <f>+I205+I227+I248</f>
        <v>4414191657</v>
      </c>
      <c r="J204" s="23">
        <f t="shared" ref="J204:W204" si="37">+J205+J227+J248</f>
        <v>322837682.06999999</v>
      </c>
      <c r="K204" s="23">
        <f t="shared" si="37"/>
        <v>0</v>
      </c>
      <c r="L204" s="23">
        <f t="shared" si="37"/>
        <v>0</v>
      </c>
      <c r="M204" s="23">
        <f t="shared" si="37"/>
        <v>0</v>
      </c>
      <c r="N204" s="23">
        <f t="shared" si="37"/>
        <v>322837682.06999999</v>
      </c>
      <c r="O204" s="23">
        <f t="shared" si="37"/>
        <v>4737029339.0699997</v>
      </c>
      <c r="P204" s="23">
        <f t="shared" si="37"/>
        <v>1028856672.3399999</v>
      </c>
      <c r="Q204" s="23">
        <f t="shared" si="37"/>
        <v>363276670.37</v>
      </c>
      <c r="R204" s="23">
        <f t="shared" si="37"/>
        <v>1392133342.71</v>
      </c>
      <c r="S204" s="23">
        <f t="shared" si="37"/>
        <v>874870846.33999991</v>
      </c>
      <c r="T204" s="23">
        <f t="shared" si="37"/>
        <v>333454395.37</v>
      </c>
      <c r="U204" s="23">
        <f t="shared" si="37"/>
        <v>1208325241.71</v>
      </c>
      <c r="V204" s="23">
        <f t="shared" si="37"/>
        <v>183808101</v>
      </c>
      <c r="W204" s="23">
        <f t="shared" si="37"/>
        <v>3344895996.3600001</v>
      </c>
    </row>
    <row r="205" spans="2:23">
      <c r="B205" s="26" t="s">
        <v>38</v>
      </c>
      <c r="C205" s="26" t="s">
        <v>38</v>
      </c>
      <c r="D205" s="26" t="s">
        <v>38</v>
      </c>
      <c r="E205" s="26">
        <f>SUM(E206:E226)</f>
        <v>0</v>
      </c>
      <c r="F205" s="26">
        <f>SUM(F206:F226)</f>
        <v>0</v>
      </c>
      <c r="G205" s="26">
        <f>SUM(G206:G226)</f>
        <v>0</v>
      </c>
      <c r="H205" s="26">
        <f>SUM(H206:H226)</f>
        <v>1633565010</v>
      </c>
      <c r="I205" s="26">
        <f>SUM(I206:I226)</f>
        <v>1633565010</v>
      </c>
      <c r="J205" s="26">
        <f t="shared" ref="J205:W205" si="38">SUM(J206:J226)</f>
        <v>50673.63</v>
      </c>
      <c r="K205" s="26">
        <f t="shared" si="38"/>
        <v>0</v>
      </c>
      <c r="L205" s="26">
        <f t="shared" si="38"/>
        <v>0</v>
      </c>
      <c r="M205" s="26">
        <f t="shared" si="38"/>
        <v>0</v>
      </c>
      <c r="N205" s="26">
        <f t="shared" si="38"/>
        <v>50673.63</v>
      </c>
      <c r="O205" s="26">
        <f t="shared" si="38"/>
        <v>1633615683.6300001</v>
      </c>
      <c r="P205" s="26">
        <f t="shared" si="38"/>
        <v>226897972.32999998</v>
      </c>
      <c r="Q205" s="26">
        <f t="shared" si="38"/>
        <v>119385922.09999999</v>
      </c>
      <c r="R205" s="26">
        <f t="shared" si="38"/>
        <v>346283894.43000001</v>
      </c>
      <c r="S205" s="26">
        <f t="shared" si="38"/>
        <v>153436746.32999998</v>
      </c>
      <c r="T205" s="26">
        <f t="shared" si="38"/>
        <v>75599474.099999994</v>
      </c>
      <c r="U205" s="26">
        <f t="shared" si="38"/>
        <v>229036220.43000001</v>
      </c>
      <c r="V205" s="26">
        <f t="shared" si="38"/>
        <v>117247674</v>
      </c>
      <c r="W205" s="26">
        <f t="shared" si="38"/>
        <v>1287331789.2</v>
      </c>
    </row>
    <row r="206" spans="2:23">
      <c r="B206" s="19" t="str">
        <f t="shared" ref="B206:G221" si="39">+B14</f>
        <v>1 - ADMINISTRACION CENTRAL</v>
      </c>
      <c r="C206" s="19" t="str">
        <f t="shared" si="39"/>
        <v>1-ACUEDUCTO</v>
      </c>
      <c r="D206" s="19" t="str">
        <f t="shared" si="39"/>
        <v>05-Cargo Fijo</v>
      </c>
      <c r="E206" s="19" t="str">
        <f t="shared" si="39"/>
        <v>1.1.02.05.001.06 - Comercio y distribucion; alojamiento; servicios de suministro de comidas y bebidas; servicios de transporte; y servicios de distribucion de electricidad, gas y agua</v>
      </c>
      <c r="F206" s="19" t="str">
        <f t="shared" si="39"/>
        <v>1.2.3.2.09-VENTA DE BIENES Y SERVICIOS</v>
      </c>
      <c r="G206" s="19" t="str">
        <f t="shared" si="39"/>
        <v>4-Comercio y distribución alojamiento servicios de</v>
      </c>
      <c r="H206" s="19">
        <f t="shared" ref="H206:W221" si="40">+H14+H82</f>
        <v>231536901</v>
      </c>
      <c r="I206" s="19">
        <f t="shared" si="40"/>
        <v>231536901</v>
      </c>
      <c r="J206" s="19">
        <f t="shared" si="40"/>
        <v>0</v>
      </c>
      <c r="K206" s="19">
        <f t="shared" si="40"/>
        <v>0</v>
      </c>
      <c r="L206" s="19">
        <f t="shared" si="40"/>
        <v>0</v>
      </c>
      <c r="M206" s="19">
        <f t="shared" si="40"/>
        <v>0</v>
      </c>
      <c r="N206" s="19">
        <f t="shared" si="40"/>
        <v>0</v>
      </c>
      <c r="O206" s="19">
        <f t="shared" si="40"/>
        <v>231536901</v>
      </c>
      <c r="P206" s="19">
        <f t="shared" si="40"/>
        <v>43266289</v>
      </c>
      <c r="Q206" s="19">
        <f t="shared" si="40"/>
        <v>22383204</v>
      </c>
      <c r="R206" s="19">
        <f t="shared" si="40"/>
        <v>65649493</v>
      </c>
      <c r="S206" s="19">
        <f t="shared" si="40"/>
        <v>39887672</v>
      </c>
      <c r="T206" s="19">
        <f t="shared" si="40"/>
        <v>20398016</v>
      </c>
      <c r="U206" s="19">
        <f t="shared" si="40"/>
        <v>60285688</v>
      </c>
      <c r="V206" s="19">
        <f t="shared" si="40"/>
        <v>5363805</v>
      </c>
      <c r="W206" s="19">
        <f t="shared" si="40"/>
        <v>165887408</v>
      </c>
    </row>
    <row r="207" spans="2:23">
      <c r="B207" s="19" t="str">
        <f t="shared" si="39"/>
        <v>1 - ADMINISTRACION CENTRAL</v>
      </c>
      <c r="C207" s="19" t="str">
        <f t="shared" si="39"/>
        <v>1-ACUEDUCTO</v>
      </c>
      <c r="D207" s="19" t="str">
        <f t="shared" si="39"/>
        <v>06-CMO</v>
      </c>
      <c r="E207" s="19" t="str">
        <f t="shared" si="39"/>
        <v>1.1.02.05.001.06 - Comercio y distribucion; alojamiento; servicios de suministro de comidas y bebidas; servicios de transporte; y servicios de distribucion de electricidad, gas y agua</v>
      </c>
      <c r="F207" s="19" t="str">
        <f t="shared" si="39"/>
        <v>1.2.3.2.09-VENTA DE BIENES Y SERVICIOS</v>
      </c>
      <c r="G207" s="19" t="str">
        <f t="shared" si="39"/>
        <v>4-Comercio y distribución alojamiento servicios de</v>
      </c>
      <c r="H207" s="19">
        <f t="shared" si="40"/>
        <v>445944118</v>
      </c>
      <c r="I207" s="19">
        <f t="shared" si="40"/>
        <v>445944118</v>
      </c>
      <c r="J207" s="19">
        <f t="shared" si="40"/>
        <v>0</v>
      </c>
      <c r="K207" s="19">
        <f t="shared" si="40"/>
        <v>0</v>
      </c>
      <c r="L207" s="19">
        <f t="shared" si="40"/>
        <v>0</v>
      </c>
      <c r="M207" s="19">
        <f t="shared" si="40"/>
        <v>0</v>
      </c>
      <c r="N207" s="19">
        <f t="shared" si="40"/>
        <v>0</v>
      </c>
      <c r="O207" s="19">
        <f t="shared" si="40"/>
        <v>445944118</v>
      </c>
      <c r="P207" s="19">
        <f t="shared" si="40"/>
        <v>74994674</v>
      </c>
      <c r="Q207" s="19">
        <f t="shared" si="40"/>
        <v>37806792</v>
      </c>
      <c r="R207" s="19">
        <f t="shared" si="40"/>
        <v>112801466</v>
      </c>
      <c r="S207" s="19">
        <f t="shared" si="40"/>
        <v>48062952</v>
      </c>
      <c r="T207" s="19">
        <f t="shared" si="40"/>
        <v>27811944</v>
      </c>
      <c r="U207" s="19">
        <f t="shared" si="40"/>
        <v>75874896</v>
      </c>
      <c r="V207" s="19">
        <f t="shared" si="40"/>
        <v>36926570</v>
      </c>
      <c r="W207" s="19">
        <f t="shared" si="40"/>
        <v>333142652</v>
      </c>
    </row>
    <row r="208" spans="2:23">
      <c r="B208" s="19" t="str">
        <f t="shared" si="39"/>
        <v>1 - ADMINISTRACION CENTRAL</v>
      </c>
      <c r="C208" s="19" t="str">
        <f t="shared" si="39"/>
        <v>1-ACUEDUCTO</v>
      </c>
      <c r="D208" s="19" t="str">
        <f t="shared" si="39"/>
        <v>07-CMI</v>
      </c>
      <c r="E208" s="19" t="str">
        <f t="shared" si="39"/>
        <v>1.1.02.05.001.06 - Comercio y distribucion; alojamiento; servicios de suministro de comidas y bebidas; servicios de transporte; y servicios de distribucion de electricidad, gas y agua</v>
      </c>
      <c r="F208" s="19" t="str">
        <f t="shared" si="39"/>
        <v>1.2.3.2.09-VENTA DE BIENES Y SERVICIOS</v>
      </c>
      <c r="G208" s="19" t="str">
        <f t="shared" si="39"/>
        <v>4-Comercio y distribución alojamiento servicios de</v>
      </c>
      <c r="H208" s="19">
        <f t="shared" si="40"/>
        <v>493384981</v>
      </c>
      <c r="I208" s="19">
        <f t="shared" si="40"/>
        <v>493384981</v>
      </c>
      <c r="J208" s="19">
        <f t="shared" si="40"/>
        <v>0</v>
      </c>
      <c r="K208" s="19">
        <f t="shared" si="40"/>
        <v>0</v>
      </c>
      <c r="L208" s="19">
        <f t="shared" si="40"/>
        <v>0</v>
      </c>
      <c r="M208" s="19">
        <f t="shared" si="40"/>
        <v>0</v>
      </c>
      <c r="N208" s="19">
        <f t="shared" si="40"/>
        <v>0</v>
      </c>
      <c r="O208" s="19">
        <f t="shared" si="40"/>
        <v>493384981</v>
      </c>
      <c r="P208" s="19">
        <f t="shared" si="40"/>
        <v>62886078</v>
      </c>
      <c r="Q208" s="19">
        <f t="shared" si="40"/>
        <v>32115035</v>
      </c>
      <c r="R208" s="19">
        <f t="shared" si="40"/>
        <v>95001113</v>
      </c>
      <c r="S208" s="19">
        <f t="shared" si="40"/>
        <v>42744666</v>
      </c>
      <c r="T208" s="19">
        <f t="shared" si="40"/>
        <v>25115100</v>
      </c>
      <c r="U208" s="19">
        <f t="shared" si="40"/>
        <v>67859766</v>
      </c>
      <c r="V208" s="19">
        <f t="shared" si="40"/>
        <v>27141347</v>
      </c>
      <c r="W208" s="19">
        <f t="shared" si="40"/>
        <v>398383868</v>
      </c>
    </row>
    <row r="209" spans="2:23">
      <c r="B209" s="19" t="str">
        <f t="shared" si="39"/>
        <v>1 - ADMINISTRACION CENTRAL</v>
      </c>
      <c r="C209" s="19" t="str">
        <f t="shared" si="39"/>
        <v>1-ACUEDUCTO</v>
      </c>
      <c r="D209" s="19" t="str">
        <f t="shared" si="39"/>
        <v>08-CMT</v>
      </c>
      <c r="E209" s="19" t="str">
        <f t="shared" si="39"/>
        <v>1.1.02.05.001.06 - Comercio y distribucion; alojamiento; servicios de suministro de comidas y bebidas; servicios de transporte; y servicios de distribucion de electricidad, gas y agua</v>
      </c>
      <c r="F209" s="19" t="str">
        <f t="shared" si="39"/>
        <v>1.2.3.2.09-VENTA DE BIENES Y SERVICIOS</v>
      </c>
      <c r="G209" s="19" t="str">
        <f t="shared" si="39"/>
        <v>4-Comercio y distribución alojamiento servicios de</v>
      </c>
      <c r="H209" s="19">
        <f t="shared" si="40"/>
        <v>9488173</v>
      </c>
      <c r="I209" s="19">
        <f t="shared" si="40"/>
        <v>9488173</v>
      </c>
      <c r="J209" s="19">
        <f t="shared" si="40"/>
        <v>0</v>
      </c>
      <c r="K209" s="19">
        <f t="shared" si="40"/>
        <v>0</v>
      </c>
      <c r="L209" s="19">
        <f t="shared" si="40"/>
        <v>0</v>
      </c>
      <c r="M209" s="19">
        <f t="shared" si="40"/>
        <v>0</v>
      </c>
      <c r="N209" s="19">
        <f t="shared" si="40"/>
        <v>0</v>
      </c>
      <c r="O209" s="19">
        <f t="shared" si="40"/>
        <v>9488173</v>
      </c>
      <c r="P209" s="19">
        <f t="shared" si="40"/>
        <v>1138131</v>
      </c>
      <c r="Q209" s="19">
        <f t="shared" si="40"/>
        <v>576169</v>
      </c>
      <c r="R209" s="19">
        <f t="shared" si="40"/>
        <v>1714300</v>
      </c>
      <c r="S209" s="19">
        <f t="shared" si="40"/>
        <v>743671</v>
      </c>
      <c r="T209" s="19">
        <f t="shared" si="40"/>
        <v>432549</v>
      </c>
      <c r="U209" s="19">
        <f t="shared" si="40"/>
        <v>1176220</v>
      </c>
      <c r="V209" s="19">
        <f t="shared" si="40"/>
        <v>538080</v>
      </c>
      <c r="W209" s="19">
        <f t="shared" si="40"/>
        <v>7773873</v>
      </c>
    </row>
    <row r="210" spans="2:23">
      <c r="B210" s="19" t="str">
        <f t="shared" si="39"/>
        <v>1 - ADMINISTRACION CENTRAL</v>
      </c>
      <c r="C210" s="19" t="str">
        <f t="shared" si="39"/>
        <v>1-ACUEDUCTO</v>
      </c>
      <c r="D210" s="19" t="str">
        <f t="shared" si="39"/>
        <v>09-Aportes de Conexión</v>
      </c>
      <c r="E210" s="19" t="str">
        <f t="shared" si="39"/>
        <v>1.1.02.05.001.06 - Comercio y distribucion; alojamiento; servicios de suministro de comidas y bebidas; servicios de transporte; y servicios de distribucion de electricidad, gas y agua</v>
      </c>
      <c r="F210" s="19" t="str">
        <f t="shared" si="39"/>
        <v>1.2.3.2.09-VENTA DE BIENES Y SERVICIOS</v>
      </c>
      <c r="G210" s="19" t="str">
        <f t="shared" si="39"/>
        <v>4-Comercio y distribución alojamiento servicios de</v>
      </c>
      <c r="H210" s="19">
        <f t="shared" si="40"/>
        <v>16000000</v>
      </c>
      <c r="I210" s="19">
        <f t="shared" si="40"/>
        <v>16000000</v>
      </c>
      <c r="J210" s="19">
        <f t="shared" si="40"/>
        <v>0</v>
      </c>
      <c r="K210" s="19">
        <f t="shared" si="40"/>
        <v>0</v>
      </c>
      <c r="L210" s="19">
        <f t="shared" si="40"/>
        <v>0</v>
      </c>
      <c r="M210" s="19">
        <f t="shared" si="40"/>
        <v>0</v>
      </c>
      <c r="N210" s="19">
        <f t="shared" si="40"/>
        <v>0</v>
      </c>
      <c r="O210" s="19">
        <f t="shared" si="40"/>
        <v>16000000</v>
      </c>
      <c r="P210" s="19">
        <f t="shared" si="40"/>
        <v>1105062</v>
      </c>
      <c r="Q210" s="19">
        <f t="shared" si="40"/>
        <v>671036</v>
      </c>
      <c r="R210" s="19">
        <f t="shared" si="40"/>
        <v>1776098</v>
      </c>
      <c r="S210" s="19">
        <f t="shared" si="40"/>
        <v>880183</v>
      </c>
      <c r="T210" s="19">
        <f t="shared" si="40"/>
        <v>671036</v>
      </c>
      <c r="U210" s="19">
        <f t="shared" si="40"/>
        <v>1551219</v>
      </c>
      <c r="V210" s="19">
        <f t="shared" si="40"/>
        <v>224879</v>
      </c>
      <c r="W210" s="19">
        <f t="shared" si="40"/>
        <v>14223902</v>
      </c>
    </row>
    <row r="211" spans="2:23">
      <c r="B211" s="19" t="str">
        <f t="shared" si="39"/>
        <v>1 - ADMINISTRACION CENTRAL</v>
      </c>
      <c r="C211" s="19" t="str">
        <f t="shared" si="39"/>
        <v>1-ACUEDUCTO</v>
      </c>
      <c r="D211" s="19" t="str">
        <f t="shared" si="39"/>
        <v>10-Reconexiones</v>
      </c>
      <c r="E211" s="19" t="str">
        <f t="shared" si="39"/>
        <v>1.1.02.05.001.06 - Comercio y distribucion; alojamiento; servicios de suministro de comidas y bebidas; servicios de transporte; y servicios de distribucion de electricidad, gas y agua</v>
      </c>
      <c r="F211" s="19" t="str">
        <f t="shared" si="39"/>
        <v>1.2.3.2.09-VENTA DE BIENES Y SERVICIOS</v>
      </c>
      <c r="G211" s="19" t="str">
        <f t="shared" si="39"/>
        <v>4-Comercio y distribución alojamiento servicios de</v>
      </c>
      <c r="H211" s="19">
        <f t="shared" si="40"/>
        <v>11000000</v>
      </c>
      <c r="I211" s="19">
        <f t="shared" si="40"/>
        <v>11000000</v>
      </c>
      <c r="J211" s="19">
        <f t="shared" si="40"/>
        <v>0</v>
      </c>
      <c r="K211" s="19">
        <f t="shared" si="40"/>
        <v>0</v>
      </c>
      <c r="L211" s="19">
        <f t="shared" si="40"/>
        <v>0</v>
      </c>
      <c r="M211" s="19">
        <f t="shared" si="40"/>
        <v>0</v>
      </c>
      <c r="N211" s="19">
        <f t="shared" si="40"/>
        <v>0</v>
      </c>
      <c r="O211" s="19">
        <f t="shared" si="40"/>
        <v>11000000</v>
      </c>
      <c r="P211" s="19">
        <f t="shared" si="40"/>
        <v>0</v>
      </c>
      <c r="Q211" s="19">
        <f t="shared" si="40"/>
        <v>0</v>
      </c>
      <c r="R211" s="19">
        <f t="shared" si="40"/>
        <v>0</v>
      </c>
      <c r="S211" s="19">
        <f t="shared" si="40"/>
        <v>0</v>
      </c>
      <c r="T211" s="19">
        <f t="shared" si="40"/>
        <v>0</v>
      </c>
      <c r="U211" s="19">
        <f t="shared" si="40"/>
        <v>0</v>
      </c>
      <c r="V211" s="19">
        <f t="shared" si="40"/>
        <v>0</v>
      </c>
      <c r="W211" s="19">
        <f t="shared" si="40"/>
        <v>11000000</v>
      </c>
    </row>
    <row r="212" spans="2:23">
      <c r="B212" s="19" t="str">
        <f t="shared" si="39"/>
        <v>1 - ADMINISTRACION CENTRAL</v>
      </c>
      <c r="C212" s="19" t="str">
        <f t="shared" si="39"/>
        <v>1-ACUEDUCTO</v>
      </c>
      <c r="D212" s="19" t="str">
        <f t="shared" si="39"/>
        <v xml:space="preserve">11-Otros Servicios </v>
      </c>
      <c r="E212" s="19" t="str">
        <f t="shared" si="39"/>
        <v>1.1.02.05.001.06 - Comercio y distribucion; alojamiento; servicios de suministro de comidas y bebidas; servicios de transporte; y servicios de distribucion de electricidad, gas y agua</v>
      </c>
      <c r="F212" s="19" t="str">
        <f t="shared" si="39"/>
        <v>1.2.3.2.09-VENTA DE BIENES Y SERVICIOS</v>
      </c>
      <c r="G212" s="19" t="str">
        <f t="shared" si="39"/>
        <v>4-Comercio y distribución alojamiento servicios de</v>
      </c>
      <c r="H212" s="19">
        <f t="shared" si="40"/>
        <v>34000000</v>
      </c>
      <c r="I212" s="19">
        <f t="shared" si="40"/>
        <v>34000000</v>
      </c>
      <c r="J212" s="19">
        <f t="shared" si="40"/>
        <v>0</v>
      </c>
      <c r="K212" s="19">
        <f t="shared" si="40"/>
        <v>0</v>
      </c>
      <c r="L212" s="19">
        <f t="shared" si="40"/>
        <v>0</v>
      </c>
      <c r="M212" s="19">
        <f t="shared" si="40"/>
        <v>0</v>
      </c>
      <c r="N212" s="19">
        <f t="shared" si="40"/>
        <v>0</v>
      </c>
      <c r="O212" s="19">
        <f t="shared" si="40"/>
        <v>34000000</v>
      </c>
      <c r="P212" s="19">
        <f t="shared" si="40"/>
        <v>0</v>
      </c>
      <c r="Q212" s="19">
        <f t="shared" si="40"/>
        <v>0</v>
      </c>
      <c r="R212" s="19">
        <f t="shared" si="40"/>
        <v>0</v>
      </c>
      <c r="S212" s="19">
        <f t="shared" si="40"/>
        <v>0</v>
      </c>
      <c r="T212" s="19">
        <f t="shared" si="40"/>
        <v>0</v>
      </c>
      <c r="U212" s="19">
        <f t="shared" si="40"/>
        <v>0</v>
      </c>
      <c r="V212" s="19">
        <f t="shared" si="40"/>
        <v>0</v>
      </c>
      <c r="W212" s="19">
        <f t="shared" si="40"/>
        <v>34000000</v>
      </c>
    </row>
    <row r="213" spans="2:23">
      <c r="B213" s="19" t="str">
        <f t="shared" si="39"/>
        <v>1 - ADMINISTRACION CENTRAL</v>
      </c>
      <c r="C213" s="19" t="str">
        <f t="shared" si="39"/>
        <v>1-ACUEDUCTO</v>
      </c>
      <c r="D213" s="19" t="str">
        <f t="shared" si="39"/>
        <v>18-Intereses por Mora</v>
      </c>
      <c r="E213" s="19" t="str">
        <f t="shared" si="39"/>
        <v>1.1.02.03.002 - Intereses de mora</v>
      </c>
      <c r="F213" s="19" t="str">
        <f t="shared" si="39"/>
        <v>1.2.3.2.07-OTRAS MULTAS, SANCIONES E INTERESES DE MORA</v>
      </c>
      <c r="G213" s="19" t="str">
        <f t="shared" si="39"/>
        <v>3-Intereses de mora</v>
      </c>
      <c r="H213" s="19">
        <f t="shared" si="40"/>
        <v>4000000</v>
      </c>
      <c r="I213" s="19">
        <f t="shared" si="40"/>
        <v>4000000</v>
      </c>
      <c r="J213" s="19">
        <f t="shared" si="40"/>
        <v>0</v>
      </c>
      <c r="K213" s="19">
        <f t="shared" si="40"/>
        <v>0</v>
      </c>
      <c r="L213" s="19">
        <f t="shared" si="40"/>
        <v>0</v>
      </c>
      <c r="M213" s="19">
        <f t="shared" si="40"/>
        <v>0</v>
      </c>
      <c r="N213" s="19">
        <f t="shared" si="40"/>
        <v>0</v>
      </c>
      <c r="O213" s="19">
        <f t="shared" si="40"/>
        <v>4000000</v>
      </c>
      <c r="P213" s="19">
        <f t="shared" si="40"/>
        <v>2724713</v>
      </c>
      <c r="Q213" s="19">
        <f t="shared" si="40"/>
        <v>3706696</v>
      </c>
      <c r="R213" s="19">
        <f t="shared" si="40"/>
        <v>6431409</v>
      </c>
      <c r="S213" s="19">
        <f t="shared" si="40"/>
        <v>729341</v>
      </c>
      <c r="T213" s="19">
        <f t="shared" si="40"/>
        <v>507790</v>
      </c>
      <c r="U213" s="19">
        <f t="shared" si="40"/>
        <v>1237131</v>
      </c>
      <c r="V213" s="19">
        <f t="shared" si="40"/>
        <v>5194278</v>
      </c>
      <c r="W213" s="19">
        <f t="shared" si="40"/>
        <v>-2431409</v>
      </c>
    </row>
    <row r="214" spans="2:23">
      <c r="B214" s="19" t="str">
        <f t="shared" si="39"/>
        <v>1 - ADMINISTRACION CENTRAL</v>
      </c>
      <c r="C214" s="19" t="str">
        <f t="shared" si="39"/>
        <v>1-ACUEDUCTO</v>
      </c>
      <c r="D214" s="19" t="str">
        <f t="shared" si="39"/>
        <v>19-Subsidio CF</v>
      </c>
      <c r="E214" s="19" t="str">
        <f t="shared" si="39"/>
        <v>1.1.02.06.007.02.05.01 - Subsidios de acueducto</v>
      </c>
      <c r="F214" s="19" t="str">
        <f t="shared" si="39"/>
        <v>1.2.3.3.05-SUBVENCIONES</v>
      </c>
      <c r="G214" s="19" t="str">
        <f t="shared" si="39"/>
        <v>9-Subsidios de acueducto</v>
      </c>
      <c r="H214" s="19">
        <f t="shared" si="40"/>
        <v>107836828</v>
      </c>
      <c r="I214" s="19">
        <f t="shared" si="40"/>
        <v>107836828</v>
      </c>
      <c r="J214" s="19">
        <f t="shared" si="40"/>
        <v>0</v>
      </c>
      <c r="K214" s="19">
        <f t="shared" si="40"/>
        <v>0</v>
      </c>
      <c r="L214" s="19">
        <f t="shared" si="40"/>
        <v>0</v>
      </c>
      <c r="M214" s="19">
        <f t="shared" si="40"/>
        <v>0</v>
      </c>
      <c r="N214" s="19">
        <f t="shared" si="40"/>
        <v>0</v>
      </c>
      <c r="O214" s="19">
        <f t="shared" si="40"/>
        <v>107836828</v>
      </c>
      <c r="P214" s="19">
        <f t="shared" si="40"/>
        <v>13801759</v>
      </c>
      <c r="Q214" s="19">
        <f t="shared" si="40"/>
        <v>7183548</v>
      </c>
      <c r="R214" s="19">
        <f t="shared" si="40"/>
        <v>20985307</v>
      </c>
      <c r="S214" s="19">
        <f t="shared" si="40"/>
        <v>1815967</v>
      </c>
      <c r="T214" s="19">
        <f t="shared" si="40"/>
        <v>0</v>
      </c>
      <c r="U214" s="19">
        <f t="shared" si="40"/>
        <v>1815967</v>
      </c>
      <c r="V214" s="19">
        <f t="shared" si="40"/>
        <v>19169340</v>
      </c>
      <c r="W214" s="19">
        <f t="shared" si="40"/>
        <v>86851521</v>
      </c>
    </row>
    <row r="215" spans="2:23">
      <c r="B215" s="19" t="str">
        <f t="shared" si="39"/>
        <v>1 - ADMINISTRACION CENTRAL</v>
      </c>
      <c r="C215" s="19" t="str">
        <f t="shared" si="39"/>
        <v>1-ACUEDUCTO</v>
      </c>
      <c r="D215" s="19" t="str">
        <f t="shared" si="39"/>
        <v>21-CMO</v>
      </c>
      <c r="E215" s="19" t="str">
        <f t="shared" si="39"/>
        <v>1.1.02.06.007.02.05.01 - Subsidios de acueducto</v>
      </c>
      <c r="F215" s="19" t="str">
        <f t="shared" si="39"/>
        <v>1.2.3.3.05-SUBVENCIONES</v>
      </c>
      <c r="G215" s="19" t="str">
        <f t="shared" si="39"/>
        <v>9-Subsidios de acueducto</v>
      </c>
      <c r="H215" s="19">
        <f t="shared" si="40"/>
        <v>118140143</v>
      </c>
      <c r="I215" s="19">
        <f t="shared" si="40"/>
        <v>118140143</v>
      </c>
      <c r="J215" s="19">
        <f t="shared" si="40"/>
        <v>0</v>
      </c>
      <c r="K215" s="19">
        <f t="shared" si="40"/>
        <v>0</v>
      </c>
      <c r="L215" s="19">
        <f t="shared" si="40"/>
        <v>0</v>
      </c>
      <c r="M215" s="19">
        <f t="shared" si="40"/>
        <v>0</v>
      </c>
      <c r="N215" s="19">
        <f t="shared" si="40"/>
        <v>0</v>
      </c>
      <c r="O215" s="19">
        <f t="shared" si="40"/>
        <v>118140143</v>
      </c>
      <c r="P215" s="19">
        <f t="shared" si="40"/>
        <v>15552445</v>
      </c>
      <c r="Q215" s="19">
        <f t="shared" si="40"/>
        <v>8473113</v>
      </c>
      <c r="R215" s="19">
        <f t="shared" si="40"/>
        <v>24025558</v>
      </c>
      <c r="S215" s="19">
        <f t="shared" si="40"/>
        <v>3284293</v>
      </c>
      <c r="T215" s="19">
        <f t="shared" si="40"/>
        <v>0</v>
      </c>
      <c r="U215" s="19">
        <f t="shared" si="40"/>
        <v>3284293</v>
      </c>
      <c r="V215" s="19">
        <f t="shared" si="40"/>
        <v>20741265</v>
      </c>
      <c r="W215" s="19">
        <f t="shared" si="40"/>
        <v>94114585</v>
      </c>
    </row>
    <row r="216" spans="2:23">
      <c r="B216" s="19" t="str">
        <f t="shared" si="39"/>
        <v>1 - ADMINISTRACION CENTRAL</v>
      </c>
      <c r="C216" s="19" t="str">
        <f t="shared" si="39"/>
        <v>1-ACUEDUCTO</v>
      </c>
      <c r="D216" s="19" t="str">
        <f t="shared" si="39"/>
        <v>22-CMI</v>
      </c>
      <c r="E216" s="19" t="str">
        <f t="shared" si="39"/>
        <v>1.1.02.06.007.02.05.01 - Subsidios de acueducto</v>
      </c>
      <c r="F216" s="19" t="str">
        <f t="shared" si="39"/>
        <v>1.2.3.3.05-SUBVENCIONES</v>
      </c>
      <c r="G216" s="19" t="str">
        <f t="shared" si="39"/>
        <v>9-Subsidios de acueducto</v>
      </c>
      <c r="H216" s="19">
        <f t="shared" si="40"/>
        <v>130708244</v>
      </c>
      <c r="I216" s="19">
        <f t="shared" si="40"/>
        <v>130708244</v>
      </c>
      <c r="J216" s="19">
        <f t="shared" si="40"/>
        <v>0</v>
      </c>
      <c r="K216" s="19">
        <f t="shared" si="40"/>
        <v>0</v>
      </c>
      <c r="L216" s="19">
        <f t="shared" si="40"/>
        <v>0</v>
      </c>
      <c r="M216" s="19">
        <f t="shared" si="40"/>
        <v>0</v>
      </c>
      <c r="N216" s="19">
        <f t="shared" si="40"/>
        <v>0</v>
      </c>
      <c r="O216" s="19">
        <f t="shared" si="40"/>
        <v>130708244</v>
      </c>
      <c r="P216" s="19">
        <f t="shared" si="40"/>
        <v>10386565</v>
      </c>
      <c r="Q216" s="19">
        <f t="shared" si="40"/>
        <v>5646831</v>
      </c>
      <c r="R216" s="19">
        <f t="shared" si="40"/>
        <v>16033396</v>
      </c>
      <c r="S216" s="19">
        <f t="shared" si="40"/>
        <v>138286</v>
      </c>
      <c r="T216" s="19">
        <f t="shared" si="40"/>
        <v>0</v>
      </c>
      <c r="U216" s="19">
        <f t="shared" si="40"/>
        <v>138286</v>
      </c>
      <c r="V216" s="19">
        <f t="shared" si="40"/>
        <v>15895110</v>
      </c>
      <c r="W216" s="19">
        <f t="shared" si="40"/>
        <v>114674848</v>
      </c>
    </row>
    <row r="217" spans="2:23">
      <c r="B217" s="19" t="str">
        <f t="shared" si="39"/>
        <v>1 - ADMINISTRACION CENTRAL</v>
      </c>
      <c r="C217" s="19" t="str">
        <f t="shared" si="39"/>
        <v>1-ACUEDUCTO</v>
      </c>
      <c r="D217" s="19" t="str">
        <f t="shared" si="39"/>
        <v>23-CMT</v>
      </c>
      <c r="E217" s="19" t="str">
        <f t="shared" si="39"/>
        <v>1.1.02.06.007.02.05.01 - Subsidios de acueducto</v>
      </c>
      <c r="F217" s="19" t="str">
        <f t="shared" si="39"/>
        <v>1.2.3.3.05-SUBVENCIONES</v>
      </c>
      <c r="G217" s="19" t="str">
        <f t="shared" si="39"/>
        <v>9-Subsidios de acueducto</v>
      </c>
      <c r="H217" s="19">
        <f t="shared" si="40"/>
        <v>2513622</v>
      </c>
      <c r="I217" s="19">
        <f t="shared" si="40"/>
        <v>2513622</v>
      </c>
      <c r="J217" s="19">
        <f t="shared" si="40"/>
        <v>0</v>
      </c>
      <c r="K217" s="19">
        <f t="shared" si="40"/>
        <v>0</v>
      </c>
      <c r="L217" s="19">
        <f t="shared" si="40"/>
        <v>0</v>
      </c>
      <c r="M217" s="19">
        <f t="shared" si="40"/>
        <v>0</v>
      </c>
      <c r="N217" s="19">
        <f t="shared" si="40"/>
        <v>0</v>
      </c>
      <c r="O217" s="19">
        <f t="shared" si="40"/>
        <v>2513622</v>
      </c>
      <c r="P217" s="19">
        <f t="shared" si="40"/>
        <v>220526</v>
      </c>
      <c r="Q217" s="19">
        <f t="shared" si="40"/>
        <v>120076</v>
      </c>
      <c r="R217" s="19">
        <f t="shared" si="40"/>
        <v>340602</v>
      </c>
      <c r="S217" s="19">
        <f t="shared" si="40"/>
        <v>34572</v>
      </c>
      <c r="T217" s="19">
        <f t="shared" si="40"/>
        <v>0</v>
      </c>
      <c r="U217" s="19">
        <f t="shared" si="40"/>
        <v>34572</v>
      </c>
      <c r="V217" s="19">
        <f t="shared" si="40"/>
        <v>306030</v>
      </c>
      <c r="W217" s="19">
        <f t="shared" si="40"/>
        <v>2173020</v>
      </c>
    </row>
    <row r="218" spans="2:23">
      <c r="B218" s="19" t="str">
        <f t="shared" si="39"/>
        <v>1 - ADMINISTRACION CENTRAL</v>
      </c>
      <c r="C218" s="19" t="str">
        <f t="shared" si="39"/>
        <v>1-ACUEDUCTO</v>
      </c>
      <c r="D218" s="19" t="str">
        <f t="shared" si="39"/>
        <v>31-Intereses y Rendimientos Financieros</v>
      </c>
      <c r="E218" s="19" t="str">
        <f t="shared" si="39"/>
        <v>1.2.05.02 - Depositos</v>
      </c>
      <c r="F218" s="19" t="str">
        <f t="shared" si="39"/>
        <v>1.3.2.3.05-OTROS RENDIMIENTOS FINANCIEROS</v>
      </c>
      <c r="G218" s="19" t="str">
        <f t="shared" si="39"/>
        <v>13-Depósitos</v>
      </c>
      <c r="H218" s="19">
        <f t="shared" si="40"/>
        <v>4000000</v>
      </c>
      <c r="I218" s="19">
        <f t="shared" si="40"/>
        <v>4000000</v>
      </c>
      <c r="J218" s="19">
        <f t="shared" si="40"/>
        <v>0</v>
      </c>
      <c r="K218" s="19">
        <f t="shared" si="40"/>
        <v>0</v>
      </c>
      <c r="L218" s="19">
        <f t="shared" si="40"/>
        <v>0</v>
      </c>
      <c r="M218" s="19">
        <f t="shared" si="40"/>
        <v>0</v>
      </c>
      <c r="N218" s="19">
        <f t="shared" si="40"/>
        <v>0</v>
      </c>
      <c r="O218" s="19">
        <f t="shared" si="40"/>
        <v>4000000</v>
      </c>
      <c r="P218" s="19">
        <f t="shared" si="40"/>
        <v>24785.7</v>
      </c>
      <c r="Q218" s="19">
        <f t="shared" si="40"/>
        <v>15782.1</v>
      </c>
      <c r="R218" s="19">
        <f t="shared" si="40"/>
        <v>40567.800000000003</v>
      </c>
      <c r="S218" s="19">
        <f t="shared" si="40"/>
        <v>24785.7</v>
      </c>
      <c r="T218" s="19">
        <f t="shared" si="40"/>
        <v>15782.1</v>
      </c>
      <c r="U218" s="19">
        <f t="shared" si="40"/>
        <v>40567.800000000003</v>
      </c>
      <c r="V218" s="19">
        <f t="shared" si="40"/>
        <v>0</v>
      </c>
      <c r="W218" s="19">
        <f t="shared" si="40"/>
        <v>3959432.2</v>
      </c>
    </row>
    <row r="219" spans="2:23">
      <c r="B219" s="19" t="str">
        <f t="shared" si="39"/>
        <v>1 - ADMINISTRACION CENTRAL</v>
      </c>
      <c r="C219" s="19" t="str">
        <f t="shared" si="39"/>
        <v>1-ACUEDUCTO</v>
      </c>
      <c r="D219" s="19" t="str">
        <f t="shared" si="39"/>
        <v>32-Recargos y Multas</v>
      </c>
      <c r="E219" s="19" t="str">
        <f t="shared" si="39"/>
        <v>1.1.02.03.001.04 - Sanciones contractuales</v>
      </c>
      <c r="F219" s="19" t="str">
        <f t="shared" si="39"/>
        <v>1.2.3.2.07-OTRAS MULTAS, SANCIONES E INTERESES DE MORA</v>
      </c>
      <c r="G219" s="19" t="str">
        <f t="shared" si="39"/>
        <v>2-Sanciones contractuales</v>
      </c>
      <c r="H219" s="19">
        <f t="shared" si="40"/>
        <v>2000</v>
      </c>
      <c r="I219" s="19">
        <f t="shared" si="40"/>
        <v>2000</v>
      </c>
      <c r="J219" s="19">
        <f t="shared" si="40"/>
        <v>0</v>
      </c>
      <c r="K219" s="19">
        <f t="shared" si="40"/>
        <v>0</v>
      </c>
      <c r="L219" s="19">
        <f t="shared" si="40"/>
        <v>0</v>
      </c>
      <c r="M219" s="19">
        <f t="shared" si="40"/>
        <v>0</v>
      </c>
      <c r="N219" s="19">
        <f t="shared" si="40"/>
        <v>0</v>
      </c>
      <c r="O219" s="19">
        <f t="shared" si="40"/>
        <v>2000</v>
      </c>
      <c r="P219" s="19">
        <f t="shared" si="40"/>
        <v>0</v>
      </c>
      <c r="Q219" s="19">
        <f t="shared" si="40"/>
        <v>0</v>
      </c>
      <c r="R219" s="19">
        <f t="shared" si="40"/>
        <v>0</v>
      </c>
      <c r="S219" s="19">
        <f t="shared" si="40"/>
        <v>0</v>
      </c>
      <c r="T219" s="19">
        <f t="shared" si="40"/>
        <v>0</v>
      </c>
      <c r="U219" s="19">
        <f t="shared" si="40"/>
        <v>0</v>
      </c>
      <c r="V219" s="19">
        <f t="shared" si="40"/>
        <v>0</v>
      </c>
      <c r="W219" s="19">
        <f t="shared" si="40"/>
        <v>2000</v>
      </c>
    </row>
    <row r="220" spans="2:23">
      <c r="B220" s="19" t="str">
        <f t="shared" si="39"/>
        <v>1 - ADMINISTRACION CENTRAL</v>
      </c>
      <c r="C220" s="19" t="str">
        <f t="shared" si="39"/>
        <v>1-ACUEDUCTO</v>
      </c>
      <c r="D220" s="19" t="str">
        <f t="shared" si="39"/>
        <v>33-Otros Ingresos y  Aprovechamientos</v>
      </c>
      <c r="E220" s="19" t="str">
        <f t="shared" si="39"/>
        <v>1.1.02.05.002.09 - Servicios para la comunidad, sociales y personales</v>
      </c>
      <c r="F220" s="19" t="str">
        <f t="shared" si="39"/>
        <v>1.2.3.2.09-VENTA DE BIENES Y SERVICIOS</v>
      </c>
      <c r="G220" s="19" t="str">
        <f t="shared" si="39"/>
        <v>7-Servicios para la comunidad, sociales y personales</v>
      </c>
      <c r="H220" s="19">
        <f t="shared" si="40"/>
        <v>13000000</v>
      </c>
      <c r="I220" s="19">
        <f t="shared" si="40"/>
        <v>13000000</v>
      </c>
      <c r="J220" s="19">
        <f t="shared" si="40"/>
        <v>0</v>
      </c>
      <c r="K220" s="19">
        <f t="shared" si="40"/>
        <v>0</v>
      </c>
      <c r="L220" s="19">
        <f t="shared" si="40"/>
        <v>0</v>
      </c>
      <c r="M220" s="19">
        <f t="shared" si="40"/>
        <v>0</v>
      </c>
      <c r="N220" s="19">
        <f t="shared" si="40"/>
        <v>0</v>
      </c>
      <c r="O220" s="19">
        <f t="shared" si="40"/>
        <v>13000000</v>
      </c>
      <c r="P220" s="19">
        <f t="shared" si="40"/>
        <v>746271</v>
      </c>
      <c r="Q220" s="19">
        <f t="shared" si="40"/>
        <v>687640</v>
      </c>
      <c r="R220" s="19">
        <f t="shared" si="40"/>
        <v>1433911</v>
      </c>
      <c r="S220" s="19">
        <f t="shared" si="40"/>
        <v>752628</v>
      </c>
      <c r="T220" s="19">
        <f t="shared" si="40"/>
        <v>611125</v>
      </c>
      <c r="U220" s="19">
        <f t="shared" si="40"/>
        <v>1363753</v>
      </c>
      <c r="V220" s="19">
        <f t="shared" si="40"/>
        <v>70158</v>
      </c>
      <c r="W220" s="19">
        <f t="shared" si="40"/>
        <v>11566089</v>
      </c>
    </row>
    <row r="221" spans="2:23">
      <c r="B221" s="19" t="str">
        <f t="shared" si="39"/>
        <v>1 - ADMINISTRACION CENTRAL</v>
      </c>
      <c r="C221" s="19" t="str">
        <f t="shared" si="39"/>
        <v>1-ACUEDUCTO</v>
      </c>
      <c r="D221" s="19" t="str">
        <f t="shared" si="39"/>
        <v>34-Superávit Vigencias Anteriores - Saldos Iniciales</v>
      </c>
      <c r="E221" s="19" t="str">
        <f t="shared" si="39"/>
        <v>1.2.10.02 - Superavit fiscal</v>
      </c>
      <c r="F221" s="19" t="str">
        <f t="shared" si="39"/>
        <v>1.3.3.2.09-R.B. VENTA DE BIENES Y SERVICIOS</v>
      </c>
      <c r="G221" s="19" t="str">
        <f t="shared" si="39"/>
        <v>16-Superávit fiscal</v>
      </c>
      <c r="H221" s="19">
        <f t="shared" si="40"/>
        <v>2000</v>
      </c>
      <c r="I221" s="19">
        <f t="shared" si="40"/>
        <v>2000</v>
      </c>
      <c r="J221" s="19">
        <f t="shared" si="40"/>
        <v>50673.63</v>
      </c>
      <c r="K221" s="19">
        <f t="shared" si="40"/>
        <v>0</v>
      </c>
      <c r="L221" s="19">
        <f t="shared" si="40"/>
        <v>0</v>
      </c>
      <c r="M221" s="19">
        <f t="shared" si="40"/>
        <v>0</v>
      </c>
      <c r="N221" s="19">
        <f t="shared" si="40"/>
        <v>50673.63</v>
      </c>
      <c r="O221" s="19">
        <f t="shared" si="40"/>
        <v>52673.63</v>
      </c>
      <c r="P221" s="19">
        <f t="shared" si="40"/>
        <v>50673.63</v>
      </c>
      <c r="Q221" s="19">
        <f t="shared" si="40"/>
        <v>0</v>
      </c>
      <c r="R221" s="19">
        <f t="shared" si="40"/>
        <v>50673.63</v>
      </c>
      <c r="S221" s="19">
        <f t="shared" si="40"/>
        <v>50673.63</v>
      </c>
      <c r="T221" s="19">
        <f t="shared" si="40"/>
        <v>0</v>
      </c>
      <c r="U221" s="19">
        <f t="shared" si="40"/>
        <v>50673.63</v>
      </c>
      <c r="V221" s="19">
        <f t="shared" si="40"/>
        <v>0</v>
      </c>
      <c r="W221" s="19">
        <f t="shared" ref="W221" si="41">+W29+W97</f>
        <v>2000</v>
      </c>
    </row>
    <row r="222" spans="2:23">
      <c r="B222" s="19" t="str">
        <f t="shared" ref="B222:G237" si="42">+B30</f>
        <v>1 - ADMINISTRACION CENTRAL</v>
      </c>
      <c r="C222" s="19" t="str">
        <f t="shared" si="42"/>
        <v>1-ACUEDUCTO</v>
      </c>
      <c r="D222" s="19" t="str">
        <f t="shared" si="42"/>
        <v>35-Recuperación cartera Propia</v>
      </c>
      <c r="E222" s="19" t="str">
        <f t="shared" si="42"/>
        <v>1.2.09.03 - De personas naturales</v>
      </c>
      <c r="F222" s="19" t="str">
        <f t="shared" si="42"/>
        <v>1.3.1.1.09-RECUPERACION DE CARTERA PRESTAMOS</v>
      </c>
      <c r="G222" s="19" t="str">
        <f t="shared" si="42"/>
        <v>15-De personas naturales</v>
      </c>
      <c r="H222" s="19">
        <f t="shared" ref="H222:W226" si="43">+H30+H98</f>
        <v>12000000</v>
      </c>
      <c r="I222" s="19">
        <f t="shared" si="43"/>
        <v>12000000</v>
      </c>
      <c r="J222" s="19">
        <f t="shared" si="43"/>
        <v>0</v>
      </c>
      <c r="K222" s="19">
        <f t="shared" si="43"/>
        <v>0</v>
      </c>
      <c r="L222" s="19">
        <f t="shared" si="43"/>
        <v>0</v>
      </c>
      <c r="M222" s="19">
        <f t="shared" si="43"/>
        <v>0</v>
      </c>
      <c r="N222" s="19">
        <f t="shared" si="43"/>
        <v>0</v>
      </c>
      <c r="O222" s="19">
        <f t="shared" si="43"/>
        <v>12000000</v>
      </c>
      <c r="P222" s="19">
        <f t="shared" si="43"/>
        <v>0</v>
      </c>
      <c r="Q222" s="19">
        <f t="shared" si="43"/>
        <v>0</v>
      </c>
      <c r="R222" s="19">
        <f t="shared" si="43"/>
        <v>0</v>
      </c>
      <c r="S222" s="19">
        <f t="shared" si="43"/>
        <v>14287056</v>
      </c>
      <c r="T222" s="19">
        <f t="shared" si="43"/>
        <v>36132</v>
      </c>
      <c r="U222" s="19">
        <f t="shared" si="43"/>
        <v>14323188</v>
      </c>
      <c r="V222" s="19">
        <f t="shared" si="43"/>
        <v>-14323188</v>
      </c>
      <c r="W222" s="19">
        <f t="shared" si="43"/>
        <v>12000000</v>
      </c>
    </row>
    <row r="223" spans="2:23">
      <c r="B223" s="19" t="str">
        <f t="shared" si="42"/>
        <v>1 - ADMINISTRACION CENTRAL</v>
      </c>
      <c r="C223" s="19" t="str">
        <f t="shared" si="42"/>
        <v>1-ACUEDUCTO</v>
      </c>
      <c r="D223" s="19" t="str">
        <f t="shared" si="42"/>
        <v>36-Recursos del crédito</v>
      </c>
      <c r="E223" s="19" t="str">
        <f t="shared" si="42"/>
        <v>1.2.07.01.001 - Banca comercial</v>
      </c>
      <c r="F223" s="19" t="str">
        <f t="shared" si="42"/>
        <v>1.3.1.1.05-RECURSOS DE CREDITO INTERNO</v>
      </c>
      <c r="G223" s="19" t="str">
        <f t="shared" si="42"/>
        <v>14-Banca comercial</v>
      </c>
      <c r="H223" s="19">
        <f t="shared" si="43"/>
        <v>2000</v>
      </c>
      <c r="I223" s="19">
        <f t="shared" si="43"/>
        <v>2000</v>
      </c>
      <c r="J223" s="19">
        <f t="shared" si="43"/>
        <v>0</v>
      </c>
      <c r="K223" s="19">
        <f t="shared" si="43"/>
        <v>0</v>
      </c>
      <c r="L223" s="19">
        <f t="shared" si="43"/>
        <v>0</v>
      </c>
      <c r="M223" s="19">
        <f t="shared" si="43"/>
        <v>0</v>
      </c>
      <c r="N223" s="19">
        <f t="shared" si="43"/>
        <v>0</v>
      </c>
      <c r="O223" s="19">
        <f t="shared" si="43"/>
        <v>2000</v>
      </c>
      <c r="P223" s="19">
        <f t="shared" si="43"/>
        <v>0</v>
      </c>
      <c r="Q223" s="19">
        <f t="shared" si="43"/>
        <v>0</v>
      </c>
      <c r="R223" s="19">
        <f t="shared" si="43"/>
        <v>0</v>
      </c>
      <c r="S223" s="19">
        <f t="shared" si="43"/>
        <v>0</v>
      </c>
      <c r="T223" s="19">
        <f t="shared" si="43"/>
        <v>0</v>
      </c>
      <c r="U223" s="19">
        <f t="shared" si="43"/>
        <v>0</v>
      </c>
      <c r="V223" s="19">
        <f t="shared" si="43"/>
        <v>0</v>
      </c>
      <c r="W223" s="19">
        <f t="shared" si="43"/>
        <v>2000</v>
      </c>
    </row>
    <row r="224" spans="2:23">
      <c r="B224" s="19" t="str">
        <f t="shared" si="42"/>
        <v>1 - ADMINISTRACION CENTRAL</v>
      </c>
      <c r="C224" s="19" t="str">
        <f t="shared" si="42"/>
        <v>1-ACUEDUCTO</v>
      </c>
      <c r="D224" s="19" t="str">
        <f t="shared" si="42"/>
        <v>37-Aportes y Contribuciones</v>
      </c>
      <c r="E224" s="19" t="str">
        <f t="shared" si="42"/>
        <v>1.2.15.01.004 - De municipios</v>
      </c>
      <c r="F224" s="19" t="str">
        <f t="shared" si="42"/>
        <v>1.3.1.1.13-CAPITALIZACIONES</v>
      </c>
      <c r="G224" s="19" t="str">
        <f t="shared" si="42"/>
        <v>17-De municipios</v>
      </c>
      <c r="H224" s="19">
        <f t="shared" si="43"/>
        <v>2000</v>
      </c>
      <c r="I224" s="19">
        <f t="shared" si="43"/>
        <v>2000</v>
      </c>
      <c r="J224" s="19">
        <f t="shared" si="43"/>
        <v>0</v>
      </c>
      <c r="K224" s="19">
        <f t="shared" si="43"/>
        <v>0</v>
      </c>
      <c r="L224" s="19">
        <f t="shared" si="43"/>
        <v>0</v>
      </c>
      <c r="M224" s="19">
        <f t="shared" si="43"/>
        <v>0</v>
      </c>
      <c r="N224" s="19">
        <f t="shared" si="43"/>
        <v>0</v>
      </c>
      <c r="O224" s="19">
        <f t="shared" si="43"/>
        <v>2000</v>
      </c>
      <c r="P224" s="19">
        <f t="shared" si="43"/>
        <v>0</v>
      </c>
      <c r="Q224" s="19">
        <f t="shared" si="43"/>
        <v>0</v>
      </c>
      <c r="R224" s="19">
        <f t="shared" si="43"/>
        <v>0</v>
      </c>
      <c r="S224" s="19">
        <f t="shared" si="43"/>
        <v>0</v>
      </c>
      <c r="T224" s="19">
        <f t="shared" si="43"/>
        <v>0</v>
      </c>
      <c r="U224" s="19">
        <f t="shared" si="43"/>
        <v>0</v>
      </c>
      <c r="V224" s="19">
        <f t="shared" si="43"/>
        <v>0</v>
      </c>
      <c r="W224" s="19">
        <f t="shared" si="43"/>
        <v>2000</v>
      </c>
    </row>
    <row r="225" spans="2:23">
      <c r="B225" s="19" t="str">
        <f t="shared" si="42"/>
        <v>1 - ADMINISTRACION CENTRAL</v>
      </c>
      <c r="C225" s="19" t="str">
        <f t="shared" si="42"/>
        <v>1-ACUEDUCTO</v>
      </c>
      <c r="D225" s="19" t="str">
        <f t="shared" si="42"/>
        <v>38-Aportes mediante Convenio</v>
      </c>
      <c r="E225" s="19" t="str">
        <f t="shared" si="42"/>
        <v>1.1.02.06.006.06 - Otras unidades de gobierno</v>
      </c>
      <c r="F225" s="19" t="str">
        <f t="shared" si="42"/>
        <v>1.2.3.3.04-OTRAS TRANSFERENCIAS CORRIENTES DE OTRAS ENTIDADES DEL GOBIERNO GENERAL</v>
      </c>
      <c r="G225" s="19" t="str">
        <f t="shared" si="42"/>
        <v>8-Otras unidades de gobierno</v>
      </c>
      <c r="H225" s="19">
        <f t="shared" si="43"/>
        <v>2000</v>
      </c>
      <c r="I225" s="19">
        <f t="shared" si="43"/>
        <v>2000</v>
      </c>
      <c r="J225" s="19">
        <f t="shared" si="43"/>
        <v>0</v>
      </c>
      <c r="K225" s="19">
        <f t="shared" si="43"/>
        <v>0</v>
      </c>
      <c r="L225" s="19">
        <f t="shared" si="43"/>
        <v>0</v>
      </c>
      <c r="M225" s="19">
        <f t="shared" si="43"/>
        <v>0</v>
      </c>
      <c r="N225" s="19">
        <f t="shared" si="43"/>
        <v>0</v>
      </c>
      <c r="O225" s="19">
        <f t="shared" si="43"/>
        <v>2000</v>
      </c>
      <c r="P225" s="19">
        <f t="shared" si="43"/>
        <v>0</v>
      </c>
      <c r="Q225" s="19">
        <f t="shared" si="43"/>
        <v>0</v>
      </c>
      <c r="R225" s="19">
        <f t="shared" si="43"/>
        <v>0</v>
      </c>
      <c r="S225" s="19">
        <f t="shared" si="43"/>
        <v>0</v>
      </c>
      <c r="T225" s="19">
        <f t="shared" si="43"/>
        <v>0</v>
      </c>
      <c r="U225" s="19">
        <f t="shared" si="43"/>
        <v>0</v>
      </c>
      <c r="V225" s="19">
        <f t="shared" si="43"/>
        <v>0</v>
      </c>
      <c r="W225" s="19">
        <f t="shared" si="43"/>
        <v>2000</v>
      </c>
    </row>
    <row r="226" spans="2:23">
      <c r="B226" s="19" t="str">
        <f t="shared" si="42"/>
        <v>1 - ADMINISTRACION CENTRAL</v>
      </c>
      <c r="C226" s="19" t="str">
        <f t="shared" si="42"/>
        <v>1-ACUEDUCTO</v>
      </c>
      <c r="D226" s="19" t="str">
        <f t="shared" si="42"/>
        <v>39-Arriendo comodato</v>
      </c>
      <c r="E226" s="19" t="str">
        <f t="shared" si="42"/>
        <v>1.1.02.05.002.07 - Servicios financieros y servicios conexos; servicios inmobiliarios; y servicios de arrendamiento y leasing</v>
      </c>
      <c r="F226" s="19" t="str">
        <f t="shared" si="42"/>
        <v>1.2.3.2.09-VENTA DE BIENES Y SERVICIOS</v>
      </c>
      <c r="G226" s="19" t="str">
        <f t="shared" si="42"/>
        <v>6-Servicios financieros y servicios conexos servici</v>
      </c>
      <c r="H226" s="19">
        <f t="shared" si="43"/>
        <v>2000</v>
      </c>
      <c r="I226" s="19">
        <f t="shared" si="43"/>
        <v>2000</v>
      </c>
      <c r="J226" s="19">
        <f t="shared" si="43"/>
        <v>0</v>
      </c>
      <c r="K226" s="19">
        <f t="shared" si="43"/>
        <v>0</v>
      </c>
      <c r="L226" s="19">
        <f t="shared" si="43"/>
        <v>0</v>
      </c>
      <c r="M226" s="19">
        <f t="shared" si="43"/>
        <v>0</v>
      </c>
      <c r="N226" s="19">
        <f t="shared" si="43"/>
        <v>0</v>
      </c>
      <c r="O226" s="19">
        <f t="shared" si="43"/>
        <v>2000</v>
      </c>
      <c r="P226" s="19">
        <f t="shared" si="43"/>
        <v>0</v>
      </c>
      <c r="Q226" s="19">
        <f t="shared" si="43"/>
        <v>0</v>
      </c>
      <c r="R226" s="19">
        <f t="shared" si="43"/>
        <v>0</v>
      </c>
      <c r="S226" s="19">
        <f t="shared" si="43"/>
        <v>0</v>
      </c>
      <c r="T226" s="19">
        <f t="shared" si="43"/>
        <v>0</v>
      </c>
      <c r="U226" s="19">
        <f t="shared" si="43"/>
        <v>0</v>
      </c>
      <c r="V226" s="19">
        <f t="shared" si="43"/>
        <v>0</v>
      </c>
      <c r="W226" s="19">
        <f t="shared" si="43"/>
        <v>2000</v>
      </c>
    </row>
    <row r="227" spans="2:23">
      <c r="B227" s="29" t="s">
        <v>94</v>
      </c>
      <c r="C227" s="29" t="s">
        <v>94</v>
      </c>
      <c r="D227" s="29" t="str">
        <f t="shared" si="42"/>
        <v>Area</v>
      </c>
      <c r="E227" s="29">
        <f t="shared" si="42"/>
        <v>0</v>
      </c>
      <c r="F227" s="29">
        <f t="shared" si="42"/>
        <v>0</v>
      </c>
      <c r="G227" s="29" t="str">
        <f t="shared" si="42"/>
        <v>Destino vs fuente</v>
      </c>
      <c r="H227" s="29">
        <f>SUM(H228:H247)</f>
        <v>907606509</v>
      </c>
      <c r="I227" s="29">
        <f>SUM(I228:I247)</f>
        <v>907606509</v>
      </c>
      <c r="J227" s="29">
        <f t="shared" ref="J227:W227" si="44">SUM(J228:J247)</f>
        <v>317331030.81999999</v>
      </c>
      <c r="K227" s="29">
        <f t="shared" si="44"/>
        <v>0</v>
      </c>
      <c r="L227" s="29">
        <f t="shared" si="44"/>
        <v>0</v>
      </c>
      <c r="M227" s="29">
        <f t="shared" si="44"/>
        <v>0</v>
      </c>
      <c r="N227" s="29">
        <f t="shared" si="44"/>
        <v>317331030.81999999</v>
      </c>
      <c r="O227" s="29">
        <f t="shared" si="44"/>
        <v>1224937539.8199999</v>
      </c>
      <c r="P227" s="29">
        <f t="shared" si="44"/>
        <v>450005959.57999998</v>
      </c>
      <c r="Q227" s="29">
        <f t="shared" si="44"/>
        <v>62838241.759999998</v>
      </c>
      <c r="R227" s="29">
        <f t="shared" si="44"/>
        <v>512844201.34000003</v>
      </c>
      <c r="S227" s="29">
        <f t="shared" si="44"/>
        <v>428081890.57999998</v>
      </c>
      <c r="T227" s="29">
        <f t="shared" si="44"/>
        <v>129428264.75999999</v>
      </c>
      <c r="U227" s="29">
        <f t="shared" si="44"/>
        <v>557510155.34000003</v>
      </c>
      <c r="V227" s="29">
        <f t="shared" si="44"/>
        <v>-44665954</v>
      </c>
      <c r="W227" s="29">
        <f t="shared" si="44"/>
        <v>712093338.48000002</v>
      </c>
    </row>
    <row r="228" spans="2:23">
      <c r="B228" s="19" t="str">
        <f t="shared" ref="B228:G243" si="45">+B36</f>
        <v>1 - ADMINISTRACION CENTRAL</v>
      </c>
      <c r="C228" s="19" t="str">
        <f t="shared" si="45"/>
        <v>2-ALCANTARILLADO</v>
      </c>
      <c r="D228" s="19" t="str">
        <f t="shared" si="42"/>
        <v>05-Cargo Fijo</v>
      </c>
      <c r="E228" s="19" t="str">
        <f t="shared" si="42"/>
        <v>1.1.02.05.001.09 - Servicios para la comunidad, sociales y personales</v>
      </c>
      <c r="F228" s="19" t="str">
        <f t="shared" si="42"/>
        <v>1.2.3.2.09-VENTA DE BIENES Y SERVICIOS</v>
      </c>
      <c r="G228" s="19" t="str">
        <f t="shared" si="42"/>
        <v>5-Servicios para la comunidad, sociales y personales</v>
      </c>
      <c r="H228" s="19">
        <f t="shared" ref="H228:W243" si="46">+H36+H104</f>
        <v>118395455</v>
      </c>
      <c r="I228" s="19">
        <f t="shared" si="46"/>
        <v>118395455</v>
      </c>
      <c r="J228" s="19">
        <f t="shared" si="46"/>
        <v>0</v>
      </c>
      <c r="K228" s="19">
        <f t="shared" si="46"/>
        <v>0</v>
      </c>
      <c r="L228" s="19">
        <f t="shared" si="46"/>
        <v>0</v>
      </c>
      <c r="M228" s="19">
        <f t="shared" si="46"/>
        <v>0</v>
      </c>
      <c r="N228" s="19">
        <f t="shared" si="46"/>
        <v>0</v>
      </c>
      <c r="O228" s="19">
        <f t="shared" si="46"/>
        <v>118395455</v>
      </c>
      <c r="P228" s="19">
        <f t="shared" si="46"/>
        <v>23550888</v>
      </c>
      <c r="Q228" s="19">
        <f t="shared" si="46"/>
        <v>12129559</v>
      </c>
      <c r="R228" s="19">
        <f t="shared" si="46"/>
        <v>35680447</v>
      </c>
      <c r="S228" s="19">
        <f t="shared" si="46"/>
        <v>21285949</v>
      </c>
      <c r="T228" s="19">
        <f t="shared" si="46"/>
        <v>10882902</v>
      </c>
      <c r="U228" s="19">
        <f t="shared" si="46"/>
        <v>32168851</v>
      </c>
      <c r="V228" s="19">
        <f t="shared" si="46"/>
        <v>3511596</v>
      </c>
      <c r="W228" s="19">
        <f t="shared" si="46"/>
        <v>82715008</v>
      </c>
    </row>
    <row r="229" spans="2:23">
      <c r="B229" s="19" t="str">
        <f t="shared" si="45"/>
        <v>1 - ADMINISTRACION CENTRAL</v>
      </c>
      <c r="C229" s="19" t="str">
        <f t="shared" si="45"/>
        <v>2-ALCANTARILLADO</v>
      </c>
      <c r="D229" s="19" t="str">
        <f t="shared" si="42"/>
        <v>06-CMO</v>
      </c>
      <c r="E229" s="19" t="str">
        <f t="shared" si="42"/>
        <v>1.1.02.05.001.09 - Servicios para la comunidad, sociales y personales</v>
      </c>
      <c r="F229" s="19" t="str">
        <f t="shared" si="42"/>
        <v>1.2.3.2.09-VENTA DE BIENES Y SERVICIOS</v>
      </c>
      <c r="G229" s="19" t="str">
        <f t="shared" si="42"/>
        <v>5-Servicios para la comunidad, sociales y personales</v>
      </c>
      <c r="H229" s="19">
        <f t="shared" si="46"/>
        <v>347651974</v>
      </c>
      <c r="I229" s="19">
        <f t="shared" si="46"/>
        <v>347651974</v>
      </c>
      <c r="J229" s="19">
        <f t="shared" si="46"/>
        <v>0</v>
      </c>
      <c r="K229" s="19">
        <f t="shared" si="46"/>
        <v>0</v>
      </c>
      <c r="L229" s="19">
        <f t="shared" si="46"/>
        <v>0</v>
      </c>
      <c r="M229" s="19">
        <f t="shared" si="46"/>
        <v>0</v>
      </c>
      <c r="N229" s="19">
        <f t="shared" si="46"/>
        <v>0</v>
      </c>
      <c r="O229" s="19">
        <f t="shared" si="46"/>
        <v>347651974</v>
      </c>
      <c r="P229" s="19">
        <f t="shared" si="46"/>
        <v>53397168</v>
      </c>
      <c r="Q229" s="19">
        <f t="shared" si="46"/>
        <v>22481822</v>
      </c>
      <c r="R229" s="19">
        <f t="shared" si="46"/>
        <v>75878990</v>
      </c>
      <c r="S229" s="19">
        <f t="shared" si="46"/>
        <v>48993823</v>
      </c>
      <c r="T229" s="19">
        <f t="shared" si="46"/>
        <v>18787059</v>
      </c>
      <c r="U229" s="19">
        <f t="shared" si="46"/>
        <v>67780882</v>
      </c>
      <c r="V229" s="19">
        <f t="shared" si="46"/>
        <v>8098108</v>
      </c>
      <c r="W229" s="19">
        <f t="shared" si="46"/>
        <v>271772984</v>
      </c>
    </row>
    <row r="230" spans="2:23">
      <c r="B230" s="19" t="str">
        <f t="shared" si="45"/>
        <v>1 - ADMINISTRACION CENTRAL</v>
      </c>
      <c r="C230" s="19" t="str">
        <f t="shared" si="45"/>
        <v>2-ALCANTARILLADO</v>
      </c>
      <c r="D230" s="19" t="str">
        <f t="shared" si="42"/>
        <v>07-CMI</v>
      </c>
      <c r="E230" s="19" t="str">
        <f t="shared" si="42"/>
        <v>1.1.02.05.001.09 - Servicios para la comunidad, sociales y personales</v>
      </c>
      <c r="F230" s="19" t="str">
        <f t="shared" si="42"/>
        <v>1.2.3.2.09-VENTA DE BIENES Y SERVICIOS</v>
      </c>
      <c r="G230" s="19" t="str">
        <f t="shared" si="42"/>
        <v>5-Servicios para la comunidad, sociales y personales</v>
      </c>
      <c r="H230" s="19">
        <f t="shared" si="46"/>
        <v>74089765</v>
      </c>
      <c r="I230" s="19">
        <f t="shared" si="46"/>
        <v>74089765</v>
      </c>
      <c r="J230" s="19">
        <f t="shared" si="46"/>
        <v>0</v>
      </c>
      <c r="K230" s="19">
        <f t="shared" si="46"/>
        <v>0</v>
      </c>
      <c r="L230" s="19">
        <f t="shared" si="46"/>
        <v>0</v>
      </c>
      <c r="M230" s="19">
        <f t="shared" si="46"/>
        <v>0</v>
      </c>
      <c r="N230" s="19">
        <f t="shared" si="46"/>
        <v>0</v>
      </c>
      <c r="O230" s="19">
        <f t="shared" si="46"/>
        <v>74089765</v>
      </c>
      <c r="P230" s="19">
        <f t="shared" si="46"/>
        <v>9854221</v>
      </c>
      <c r="Q230" s="19">
        <f t="shared" si="46"/>
        <v>3906313</v>
      </c>
      <c r="R230" s="19">
        <f t="shared" si="46"/>
        <v>13760534</v>
      </c>
      <c r="S230" s="19">
        <f t="shared" si="46"/>
        <v>9403955</v>
      </c>
      <c r="T230" s="19">
        <f t="shared" si="46"/>
        <v>3470127</v>
      </c>
      <c r="U230" s="19">
        <f t="shared" si="46"/>
        <v>12874082</v>
      </c>
      <c r="V230" s="19">
        <f t="shared" si="46"/>
        <v>886452</v>
      </c>
      <c r="W230" s="19">
        <f t="shared" si="46"/>
        <v>60329231</v>
      </c>
    </row>
    <row r="231" spans="2:23">
      <c r="B231" s="19" t="str">
        <f t="shared" si="45"/>
        <v>1 - ADMINISTRACION CENTRAL</v>
      </c>
      <c r="C231" s="19" t="str">
        <f t="shared" si="45"/>
        <v>2-ALCANTARILLADO</v>
      </c>
      <c r="D231" s="19" t="str">
        <f t="shared" si="42"/>
        <v>08-CMT</v>
      </c>
      <c r="E231" s="19" t="str">
        <f t="shared" si="42"/>
        <v>1.1.02.05.001.09 - Servicios para la comunidad, sociales y personales</v>
      </c>
      <c r="F231" s="19" t="str">
        <f t="shared" si="42"/>
        <v>1.2.3.2.09-VENTA DE BIENES Y SERVICIOS</v>
      </c>
      <c r="G231" s="19" t="str">
        <f t="shared" si="42"/>
        <v>5-Servicios para la comunidad, sociales y personales</v>
      </c>
      <c r="H231" s="19">
        <f t="shared" si="46"/>
        <v>148179530</v>
      </c>
      <c r="I231" s="19">
        <f t="shared" si="46"/>
        <v>148179530</v>
      </c>
      <c r="J231" s="19">
        <f t="shared" si="46"/>
        <v>0</v>
      </c>
      <c r="K231" s="19">
        <f t="shared" si="46"/>
        <v>0</v>
      </c>
      <c r="L231" s="19">
        <f t="shared" si="46"/>
        <v>0</v>
      </c>
      <c r="M231" s="19">
        <f t="shared" si="46"/>
        <v>0</v>
      </c>
      <c r="N231" s="19">
        <f t="shared" si="46"/>
        <v>0</v>
      </c>
      <c r="O231" s="19">
        <f t="shared" si="46"/>
        <v>148179530</v>
      </c>
      <c r="P231" s="19">
        <f t="shared" si="46"/>
        <v>19881102</v>
      </c>
      <c r="Q231" s="19">
        <f t="shared" si="46"/>
        <v>7864904</v>
      </c>
      <c r="R231" s="19">
        <f t="shared" si="46"/>
        <v>27746006</v>
      </c>
      <c r="S231" s="19">
        <f t="shared" si="46"/>
        <v>18996832</v>
      </c>
      <c r="T231" s="19">
        <f t="shared" si="46"/>
        <v>7001260</v>
      </c>
      <c r="U231" s="19">
        <f t="shared" si="46"/>
        <v>25998092</v>
      </c>
      <c r="V231" s="19">
        <f t="shared" si="46"/>
        <v>1747914</v>
      </c>
      <c r="W231" s="19">
        <f t="shared" si="46"/>
        <v>120433524</v>
      </c>
    </row>
    <row r="232" spans="2:23">
      <c r="B232" s="19" t="str">
        <f t="shared" si="45"/>
        <v>1 - ADMINISTRACION CENTRAL</v>
      </c>
      <c r="C232" s="19" t="str">
        <f t="shared" si="45"/>
        <v>2-ALCANTARILLADO</v>
      </c>
      <c r="D232" s="19" t="str">
        <f t="shared" si="42"/>
        <v>09-Aportes de Conexión</v>
      </c>
      <c r="E232" s="19" t="str">
        <f t="shared" si="42"/>
        <v>1.1.02.05.001.09 - Servicios para la comunidad, sociales y personales</v>
      </c>
      <c r="F232" s="19" t="str">
        <f t="shared" si="42"/>
        <v>1.2.3.2.09-VENTA DE BIENES Y SERVICIOS</v>
      </c>
      <c r="G232" s="19" t="str">
        <f t="shared" si="42"/>
        <v>5-Servicios para la comunidad, sociales y personales</v>
      </c>
      <c r="H232" s="19">
        <f t="shared" si="46"/>
        <v>7000000</v>
      </c>
      <c r="I232" s="19">
        <f t="shared" si="46"/>
        <v>7000000</v>
      </c>
      <c r="J232" s="19">
        <f t="shared" si="46"/>
        <v>0</v>
      </c>
      <c r="K232" s="19">
        <f t="shared" si="46"/>
        <v>0</v>
      </c>
      <c r="L232" s="19">
        <f t="shared" si="46"/>
        <v>0</v>
      </c>
      <c r="M232" s="19">
        <f t="shared" si="46"/>
        <v>0</v>
      </c>
      <c r="N232" s="19">
        <f t="shared" si="46"/>
        <v>0</v>
      </c>
      <c r="O232" s="19">
        <f t="shared" si="46"/>
        <v>7000000</v>
      </c>
      <c r="P232" s="19">
        <f t="shared" si="46"/>
        <v>690668</v>
      </c>
      <c r="Q232" s="19">
        <f t="shared" si="46"/>
        <v>697222</v>
      </c>
      <c r="R232" s="19">
        <f t="shared" si="46"/>
        <v>1387890</v>
      </c>
      <c r="S232" s="19">
        <f t="shared" si="46"/>
        <v>612235</v>
      </c>
      <c r="T232" s="19">
        <f t="shared" si="46"/>
        <v>697222</v>
      </c>
      <c r="U232" s="19">
        <f t="shared" si="46"/>
        <v>1309457</v>
      </c>
      <c r="V232" s="19">
        <f t="shared" si="46"/>
        <v>78433</v>
      </c>
      <c r="W232" s="19">
        <f t="shared" si="46"/>
        <v>5612110</v>
      </c>
    </row>
    <row r="233" spans="2:23">
      <c r="B233" s="19" t="str">
        <f t="shared" si="45"/>
        <v>1 - ADMINISTRACION CENTRAL</v>
      </c>
      <c r="C233" s="19" t="str">
        <f t="shared" si="45"/>
        <v>2-ALCANTARILLADO</v>
      </c>
      <c r="D233" s="19" t="str">
        <f t="shared" si="42"/>
        <v xml:space="preserve">11-Otros Servicios </v>
      </c>
      <c r="E233" s="19" t="str">
        <f t="shared" si="42"/>
        <v>1.1.02.05.001.09 - Servicios para la comunidad, sociales y personales</v>
      </c>
      <c r="F233" s="19" t="str">
        <f t="shared" si="42"/>
        <v>1.2.3.2.09-VENTA DE BIENES Y SERVICIOS</v>
      </c>
      <c r="G233" s="19" t="str">
        <f t="shared" si="42"/>
        <v>5-Servicios para la comunidad, sociales y personales</v>
      </c>
      <c r="H233" s="19">
        <f t="shared" si="46"/>
        <v>2000</v>
      </c>
      <c r="I233" s="19">
        <f t="shared" si="46"/>
        <v>2000</v>
      </c>
      <c r="J233" s="19">
        <f t="shared" si="46"/>
        <v>0</v>
      </c>
      <c r="K233" s="19">
        <f t="shared" si="46"/>
        <v>0</v>
      </c>
      <c r="L233" s="19">
        <f t="shared" si="46"/>
        <v>0</v>
      </c>
      <c r="M233" s="19">
        <f t="shared" si="46"/>
        <v>0</v>
      </c>
      <c r="N233" s="19">
        <f t="shared" si="46"/>
        <v>0</v>
      </c>
      <c r="O233" s="19">
        <f t="shared" si="46"/>
        <v>2000</v>
      </c>
      <c r="P233" s="19">
        <f t="shared" si="46"/>
        <v>0</v>
      </c>
      <c r="Q233" s="19">
        <f t="shared" si="46"/>
        <v>0</v>
      </c>
      <c r="R233" s="19">
        <f t="shared" si="46"/>
        <v>0</v>
      </c>
      <c r="S233" s="19">
        <f t="shared" si="46"/>
        <v>0</v>
      </c>
      <c r="T233" s="19">
        <f t="shared" si="46"/>
        <v>0</v>
      </c>
      <c r="U233" s="19">
        <f t="shared" si="46"/>
        <v>0</v>
      </c>
      <c r="V233" s="19">
        <f t="shared" si="46"/>
        <v>0</v>
      </c>
      <c r="W233" s="19">
        <f t="shared" si="46"/>
        <v>2000</v>
      </c>
    </row>
    <row r="234" spans="2:23">
      <c r="B234" s="19" t="str">
        <f t="shared" si="45"/>
        <v>1 - ADMINISTRACION CENTRAL</v>
      </c>
      <c r="C234" s="19" t="str">
        <f t="shared" si="45"/>
        <v>2-ALCANTARILLADO</v>
      </c>
      <c r="D234" s="19" t="str">
        <f t="shared" si="42"/>
        <v>18-Intereses por Mora</v>
      </c>
      <c r="E234" s="19" t="str">
        <f t="shared" si="42"/>
        <v>1.1.02.03.002 - Intereses de mora</v>
      </c>
      <c r="F234" s="19" t="str">
        <f t="shared" si="42"/>
        <v>1.2.3.2.07-OTRAS MULTAS, SANCIONES E INTERESES DE MORA</v>
      </c>
      <c r="G234" s="19" t="str">
        <f t="shared" si="42"/>
        <v>3-Intereses de mora</v>
      </c>
      <c r="H234" s="19">
        <f t="shared" si="46"/>
        <v>1500000</v>
      </c>
      <c r="I234" s="19">
        <f t="shared" si="46"/>
        <v>1500000</v>
      </c>
      <c r="J234" s="19">
        <f t="shared" si="46"/>
        <v>0</v>
      </c>
      <c r="K234" s="19">
        <f t="shared" si="46"/>
        <v>0</v>
      </c>
      <c r="L234" s="19">
        <f t="shared" si="46"/>
        <v>0</v>
      </c>
      <c r="M234" s="19">
        <f t="shared" si="46"/>
        <v>0</v>
      </c>
      <c r="N234" s="19">
        <f t="shared" si="46"/>
        <v>0</v>
      </c>
      <c r="O234" s="19">
        <f t="shared" si="46"/>
        <v>1500000</v>
      </c>
      <c r="P234" s="19">
        <f t="shared" si="46"/>
        <v>2628658</v>
      </c>
      <c r="Q234" s="19">
        <f t="shared" si="46"/>
        <v>3659012</v>
      </c>
      <c r="R234" s="19">
        <f t="shared" si="46"/>
        <v>6287670</v>
      </c>
      <c r="S234" s="19">
        <f t="shared" si="46"/>
        <v>323172</v>
      </c>
      <c r="T234" s="19">
        <f t="shared" si="46"/>
        <v>320980</v>
      </c>
      <c r="U234" s="19">
        <f t="shared" si="46"/>
        <v>644152</v>
      </c>
      <c r="V234" s="19">
        <f t="shared" si="46"/>
        <v>5643518</v>
      </c>
      <c r="W234" s="19">
        <f t="shared" si="46"/>
        <v>-4787670</v>
      </c>
    </row>
    <row r="235" spans="2:23">
      <c r="B235" s="19" t="str">
        <f t="shared" si="45"/>
        <v>1 - ADMINISTRACION CENTRAL</v>
      </c>
      <c r="C235" s="19" t="str">
        <f t="shared" si="45"/>
        <v>2-ALCANTARILLADO</v>
      </c>
      <c r="D235" s="19" t="str">
        <f t="shared" si="42"/>
        <v>20-Cargo Fijo</v>
      </c>
      <c r="E235" s="19" t="str">
        <f t="shared" si="42"/>
        <v>1.1.02.06.007.02.05.02 - Subsidios de alcantarillado</v>
      </c>
      <c r="F235" s="19" t="str">
        <f t="shared" si="42"/>
        <v>1.2.3.3.05-SUBVENCIONES</v>
      </c>
      <c r="G235" s="19" t="str">
        <f t="shared" si="42"/>
        <v>10-Subsidios de alcantarillado</v>
      </c>
      <c r="H235" s="19">
        <f t="shared" si="46"/>
        <v>54712382</v>
      </c>
      <c r="I235" s="19">
        <f t="shared" si="46"/>
        <v>54712382</v>
      </c>
      <c r="J235" s="19">
        <f t="shared" si="46"/>
        <v>0</v>
      </c>
      <c r="K235" s="19">
        <f t="shared" si="46"/>
        <v>0</v>
      </c>
      <c r="L235" s="19">
        <f t="shared" si="46"/>
        <v>0</v>
      </c>
      <c r="M235" s="19">
        <f t="shared" si="46"/>
        <v>0</v>
      </c>
      <c r="N235" s="19">
        <f t="shared" si="46"/>
        <v>0</v>
      </c>
      <c r="O235" s="19">
        <f t="shared" si="46"/>
        <v>54712382</v>
      </c>
      <c r="P235" s="19">
        <f t="shared" si="46"/>
        <v>7613646</v>
      </c>
      <c r="Q235" s="19">
        <f t="shared" si="46"/>
        <v>3937139</v>
      </c>
      <c r="R235" s="19">
        <f t="shared" si="46"/>
        <v>11550785</v>
      </c>
      <c r="S235" s="19">
        <f t="shared" si="46"/>
        <v>1200104</v>
      </c>
      <c r="T235" s="19">
        <f t="shared" si="46"/>
        <v>0</v>
      </c>
      <c r="U235" s="19">
        <f t="shared" si="46"/>
        <v>1200104</v>
      </c>
      <c r="V235" s="19">
        <f t="shared" si="46"/>
        <v>10350681</v>
      </c>
      <c r="W235" s="19">
        <f t="shared" si="46"/>
        <v>43161597</v>
      </c>
    </row>
    <row r="236" spans="2:23">
      <c r="B236" s="19" t="str">
        <f t="shared" si="45"/>
        <v>1 - ADMINISTRACION CENTRAL</v>
      </c>
      <c r="C236" s="19" t="str">
        <f t="shared" si="45"/>
        <v>2-ALCANTARILLADO</v>
      </c>
      <c r="D236" s="19" t="str">
        <f t="shared" si="42"/>
        <v>21-CMO</v>
      </c>
      <c r="E236" s="19" t="str">
        <f t="shared" si="42"/>
        <v>1.1.02.06.007.02.05.02 - Subsidios de alcantarillado</v>
      </c>
      <c r="F236" s="19" t="str">
        <f t="shared" si="42"/>
        <v>1.2.3.3.05-SUBVENCIONES</v>
      </c>
      <c r="G236" s="19" t="str">
        <f t="shared" si="42"/>
        <v>10-Subsidios de alcantarillado</v>
      </c>
      <c r="H236" s="19">
        <f t="shared" si="46"/>
        <v>84522456</v>
      </c>
      <c r="I236" s="19">
        <f t="shared" si="46"/>
        <v>84522456</v>
      </c>
      <c r="J236" s="19">
        <f t="shared" si="46"/>
        <v>0</v>
      </c>
      <c r="K236" s="19">
        <f t="shared" si="46"/>
        <v>0</v>
      </c>
      <c r="L236" s="19">
        <f t="shared" si="46"/>
        <v>0</v>
      </c>
      <c r="M236" s="19">
        <f t="shared" si="46"/>
        <v>0</v>
      </c>
      <c r="N236" s="19">
        <f t="shared" si="46"/>
        <v>0</v>
      </c>
      <c r="O236" s="19">
        <f t="shared" si="46"/>
        <v>84522456</v>
      </c>
      <c r="P236" s="19">
        <f t="shared" si="46"/>
        <v>10269132</v>
      </c>
      <c r="Q236" s="19">
        <f t="shared" si="46"/>
        <v>5570675</v>
      </c>
      <c r="R236" s="19">
        <f t="shared" si="46"/>
        <v>15839807</v>
      </c>
      <c r="S236" s="19">
        <f t="shared" si="46"/>
        <v>1538504</v>
      </c>
      <c r="T236" s="19">
        <f t="shared" si="46"/>
        <v>0</v>
      </c>
      <c r="U236" s="19">
        <f t="shared" si="46"/>
        <v>1538504</v>
      </c>
      <c r="V236" s="19">
        <f t="shared" si="46"/>
        <v>14301303</v>
      </c>
      <c r="W236" s="19">
        <f t="shared" si="46"/>
        <v>68682649</v>
      </c>
    </row>
    <row r="237" spans="2:23">
      <c r="B237" s="19" t="str">
        <f t="shared" si="45"/>
        <v>1 - ADMINISTRACION CENTRAL</v>
      </c>
      <c r="C237" s="19" t="str">
        <f t="shared" si="45"/>
        <v>2-ALCANTARILLADO</v>
      </c>
      <c r="D237" s="19" t="str">
        <f t="shared" si="42"/>
        <v>22-CMI</v>
      </c>
      <c r="E237" s="19" t="str">
        <f t="shared" si="42"/>
        <v>1.1.02.06.007.02.05.02 - Subsidios de alcantarillado</v>
      </c>
      <c r="F237" s="19" t="str">
        <f t="shared" si="42"/>
        <v>1.2.3.3.05-SUBVENCIONES</v>
      </c>
      <c r="G237" s="19" t="str">
        <f t="shared" si="42"/>
        <v>10-Subsidios de alcantarillado</v>
      </c>
      <c r="H237" s="19">
        <f t="shared" si="46"/>
        <v>18012982</v>
      </c>
      <c r="I237" s="19">
        <f t="shared" si="46"/>
        <v>18012982</v>
      </c>
      <c r="J237" s="19">
        <f t="shared" si="46"/>
        <v>0</v>
      </c>
      <c r="K237" s="19">
        <f t="shared" si="46"/>
        <v>0</v>
      </c>
      <c r="L237" s="19">
        <f t="shared" si="46"/>
        <v>0</v>
      </c>
      <c r="M237" s="19">
        <f t="shared" si="46"/>
        <v>0</v>
      </c>
      <c r="N237" s="19">
        <f t="shared" si="46"/>
        <v>0</v>
      </c>
      <c r="O237" s="19">
        <f t="shared" si="46"/>
        <v>18012982</v>
      </c>
      <c r="P237" s="19">
        <f t="shared" si="46"/>
        <v>1587618</v>
      </c>
      <c r="Q237" s="19">
        <f t="shared" si="46"/>
        <v>859222</v>
      </c>
      <c r="R237" s="19">
        <f t="shared" si="46"/>
        <v>2446840</v>
      </c>
      <c r="S237" s="19">
        <f t="shared" si="46"/>
        <v>32390</v>
      </c>
      <c r="T237" s="19">
        <f t="shared" si="46"/>
        <v>0</v>
      </c>
      <c r="U237" s="19">
        <f t="shared" si="46"/>
        <v>32390</v>
      </c>
      <c r="V237" s="19">
        <f t="shared" si="46"/>
        <v>2414450</v>
      </c>
      <c r="W237" s="19">
        <f t="shared" si="46"/>
        <v>15566142</v>
      </c>
    </row>
    <row r="238" spans="2:23">
      <c r="B238" s="19" t="str">
        <f t="shared" si="45"/>
        <v>1 - ADMINISTRACION CENTRAL</v>
      </c>
      <c r="C238" s="19" t="str">
        <f t="shared" si="45"/>
        <v>2-ALCANTARILLADO</v>
      </c>
      <c r="D238" s="19" t="str">
        <f t="shared" si="45"/>
        <v>23-CMT</v>
      </c>
      <c r="E238" s="19" t="str">
        <f t="shared" si="45"/>
        <v>1.1.02.06.007.02.05.02 - Subsidios de alcantarillado</v>
      </c>
      <c r="F238" s="19" t="str">
        <f t="shared" si="45"/>
        <v>1.2.3.3.05-SUBVENCIONES</v>
      </c>
      <c r="G238" s="19" t="str">
        <f t="shared" si="45"/>
        <v>10-Subsidios de alcantarillado</v>
      </c>
      <c r="H238" s="19">
        <f t="shared" si="46"/>
        <v>36025965</v>
      </c>
      <c r="I238" s="19">
        <f t="shared" si="46"/>
        <v>36025965</v>
      </c>
      <c r="J238" s="19">
        <f t="shared" si="46"/>
        <v>0</v>
      </c>
      <c r="K238" s="19">
        <f t="shared" si="46"/>
        <v>0</v>
      </c>
      <c r="L238" s="19">
        <f t="shared" si="46"/>
        <v>0</v>
      </c>
      <c r="M238" s="19">
        <f t="shared" si="46"/>
        <v>0</v>
      </c>
      <c r="N238" s="19">
        <f t="shared" si="46"/>
        <v>0</v>
      </c>
      <c r="O238" s="19">
        <f t="shared" si="46"/>
        <v>36025965</v>
      </c>
      <c r="P238" s="19">
        <f t="shared" si="46"/>
        <v>3182559</v>
      </c>
      <c r="Q238" s="19">
        <f t="shared" si="46"/>
        <v>1722247</v>
      </c>
      <c r="R238" s="19">
        <f t="shared" si="46"/>
        <v>4904806</v>
      </c>
      <c r="S238" s="19">
        <f t="shared" si="46"/>
        <v>48584</v>
      </c>
      <c r="T238" s="19">
        <f t="shared" si="46"/>
        <v>0</v>
      </c>
      <c r="U238" s="19">
        <f t="shared" si="46"/>
        <v>48584</v>
      </c>
      <c r="V238" s="19">
        <f t="shared" si="46"/>
        <v>4856222</v>
      </c>
      <c r="W238" s="19">
        <f t="shared" si="46"/>
        <v>31121159</v>
      </c>
    </row>
    <row r="239" spans="2:23">
      <c r="B239" s="19" t="str">
        <f t="shared" si="45"/>
        <v>1 - ADMINISTRACION CENTRAL</v>
      </c>
      <c r="C239" s="19" t="str">
        <f t="shared" si="45"/>
        <v>2-ALCANTARILLADO</v>
      </c>
      <c r="D239" s="19" t="str">
        <f t="shared" si="45"/>
        <v>31-Intereses y Rendimientos Financieros</v>
      </c>
      <c r="E239" s="19" t="str">
        <f t="shared" si="45"/>
        <v>1.2.05.02 - Depositos</v>
      </c>
      <c r="F239" s="19" t="str">
        <f t="shared" si="45"/>
        <v>1.3.2.3.05-OTROS RENDIMIENTOS FINANCIEROS</v>
      </c>
      <c r="G239" s="19" t="str">
        <f t="shared" si="45"/>
        <v>13-Depósitos</v>
      </c>
      <c r="H239" s="19">
        <f t="shared" si="46"/>
        <v>12000000</v>
      </c>
      <c r="I239" s="19">
        <f t="shared" si="46"/>
        <v>12000000</v>
      </c>
      <c r="J239" s="19">
        <f t="shared" si="46"/>
        <v>0</v>
      </c>
      <c r="K239" s="19">
        <f t="shared" si="46"/>
        <v>0</v>
      </c>
      <c r="L239" s="19">
        <f t="shared" si="46"/>
        <v>0</v>
      </c>
      <c r="M239" s="19">
        <f t="shared" si="46"/>
        <v>0</v>
      </c>
      <c r="N239" s="19">
        <f t="shared" si="46"/>
        <v>0</v>
      </c>
      <c r="O239" s="19">
        <f t="shared" si="46"/>
        <v>12000000</v>
      </c>
      <c r="P239" s="19">
        <f t="shared" si="46"/>
        <v>19268.760000000002</v>
      </c>
      <c r="Q239" s="19">
        <f t="shared" si="46"/>
        <v>10126.76</v>
      </c>
      <c r="R239" s="19">
        <f t="shared" si="46"/>
        <v>29395.520000000004</v>
      </c>
      <c r="S239" s="19">
        <f t="shared" si="46"/>
        <v>19268.760000000002</v>
      </c>
      <c r="T239" s="19">
        <f t="shared" si="46"/>
        <v>10126.76</v>
      </c>
      <c r="U239" s="19">
        <f t="shared" si="46"/>
        <v>29395.520000000004</v>
      </c>
      <c r="V239" s="19">
        <f t="shared" si="46"/>
        <v>0</v>
      </c>
      <c r="W239" s="19">
        <f t="shared" si="46"/>
        <v>11970604.48</v>
      </c>
    </row>
    <row r="240" spans="2:23">
      <c r="B240" s="19" t="str">
        <f t="shared" si="45"/>
        <v>1 - ADMINISTRACION CENTRAL</v>
      </c>
      <c r="C240" s="19" t="str">
        <f t="shared" si="45"/>
        <v>2-ALCANTARILLADO</v>
      </c>
      <c r="D240" s="19" t="str">
        <f t="shared" si="45"/>
        <v>32-Recargos y Multas</v>
      </c>
      <c r="E240" s="19" t="str">
        <f t="shared" si="45"/>
        <v>1.1.02.03.001.04 - Sanciones contractuales</v>
      </c>
      <c r="F240" s="19" t="str">
        <f t="shared" si="45"/>
        <v>1.2.3.2.07-OTRAS MULTAS, SANCIONES E INTERESES DE MORA</v>
      </c>
      <c r="G240" s="19" t="str">
        <f t="shared" si="45"/>
        <v>2-Sanciones contractuales</v>
      </c>
      <c r="H240" s="19">
        <f t="shared" si="46"/>
        <v>2000</v>
      </c>
      <c r="I240" s="19">
        <f t="shared" si="46"/>
        <v>2000</v>
      </c>
      <c r="J240" s="19">
        <f t="shared" si="46"/>
        <v>0</v>
      </c>
      <c r="K240" s="19">
        <f t="shared" si="46"/>
        <v>0</v>
      </c>
      <c r="L240" s="19">
        <f t="shared" si="46"/>
        <v>0</v>
      </c>
      <c r="M240" s="19">
        <f t="shared" si="46"/>
        <v>0</v>
      </c>
      <c r="N240" s="19">
        <f t="shared" si="46"/>
        <v>0</v>
      </c>
      <c r="O240" s="19">
        <f t="shared" si="46"/>
        <v>2000</v>
      </c>
      <c r="P240" s="19">
        <f t="shared" si="46"/>
        <v>0</v>
      </c>
      <c r="Q240" s="19">
        <f t="shared" si="46"/>
        <v>0</v>
      </c>
      <c r="R240" s="19">
        <f t="shared" si="46"/>
        <v>0</v>
      </c>
      <c r="S240" s="19">
        <f t="shared" si="46"/>
        <v>0</v>
      </c>
      <c r="T240" s="19">
        <f t="shared" si="46"/>
        <v>0</v>
      </c>
      <c r="U240" s="19">
        <f t="shared" si="46"/>
        <v>0</v>
      </c>
      <c r="V240" s="19">
        <f t="shared" si="46"/>
        <v>0</v>
      </c>
      <c r="W240" s="19">
        <f t="shared" si="46"/>
        <v>2000</v>
      </c>
    </row>
    <row r="241" spans="2:23">
      <c r="B241" s="19" t="str">
        <f t="shared" si="45"/>
        <v>1 - ADMINISTRACION CENTRAL</v>
      </c>
      <c r="C241" s="19" t="str">
        <f t="shared" si="45"/>
        <v>2-ALCANTARILLADO</v>
      </c>
      <c r="D241" s="19" t="str">
        <f t="shared" si="45"/>
        <v>33-Otros Ingresos y  Aprovechamientos</v>
      </c>
      <c r="E241" s="19" t="str">
        <f t="shared" si="45"/>
        <v>1.1.02.05.002.09 - Servicios para la comunidad, sociales y personales</v>
      </c>
      <c r="F241" s="19" t="str">
        <f t="shared" si="45"/>
        <v>1.2.3.2.09-VENTA DE BIENES Y SERVICIOS</v>
      </c>
      <c r="G241" s="19" t="str">
        <f t="shared" si="45"/>
        <v>7-Servicios para la comunidad, sociales y personales</v>
      </c>
      <c r="H241" s="19">
        <f t="shared" si="46"/>
        <v>2000</v>
      </c>
      <c r="I241" s="19">
        <f t="shared" si="46"/>
        <v>2000</v>
      </c>
      <c r="J241" s="19">
        <f t="shared" si="46"/>
        <v>0</v>
      </c>
      <c r="K241" s="19">
        <f t="shared" si="46"/>
        <v>0</v>
      </c>
      <c r="L241" s="19">
        <f t="shared" si="46"/>
        <v>0</v>
      </c>
      <c r="M241" s="19">
        <f t="shared" si="46"/>
        <v>0</v>
      </c>
      <c r="N241" s="19">
        <f t="shared" si="46"/>
        <v>0</v>
      </c>
      <c r="O241" s="19">
        <f t="shared" si="46"/>
        <v>2000</v>
      </c>
      <c r="P241" s="19">
        <f t="shared" si="46"/>
        <v>0</v>
      </c>
      <c r="Q241" s="19">
        <f t="shared" si="46"/>
        <v>0</v>
      </c>
      <c r="R241" s="19">
        <f t="shared" si="46"/>
        <v>0</v>
      </c>
      <c r="S241" s="19">
        <f t="shared" si="46"/>
        <v>0</v>
      </c>
      <c r="T241" s="19">
        <f t="shared" si="46"/>
        <v>0</v>
      </c>
      <c r="U241" s="19">
        <f t="shared" si="46"/>
        <v>0</v>
      </c>
      <c r="V241" s="19">
        <f t="shared" si="46"/>
        <v>0</v>
      </c>
      <c r="W241" s="19">
        <f t="shared" si="46"/>
        <v>2000</v>
      </c>
    </row>
    <row r="242" spans="2:23">
      <c r="B242" s="19" t="str">
        <f t="shared" si="45"/>
        <v>1 - ADMINISTRACION CENTRAL</v>
      </c>
      <c r="C242" s="19" t="str">
        <f t="shared" si="45"/>
        <v>2-ALCANTARILLADO</v>
      </c>
      <c r="D242" s="19" t="str">
        <f t="shared" si="45"/>
        <v>34-Superávit Vigencias Anteriores - Saldos Iniciales</v>
      </c>
      <c r="E242" s="19" t="str">
        <f t="shared" si="45"/>
        <v>1.2.10.02 - Superavit fiscal</v>
      </c>
      <c r="F242" s="19" t="str">
        <f t="shared" si="45"/>
        <v>1.3.3.2.09-R.B. VENTA DE BIENES Y SERVICIOS</v>
      </c>
      <c r="G242" s="19" t="str">
        <f t="shared" si="45"/>
        <v>16-Superávit fiscal</v>
      </c>
      <c r="H242" s="19">
        <f t="shared" si="46"/>
        <v>2000</v>
      </c>
      <c r="I242" s="19">
        <f t="shared" si="46"/>
        <v>2000</v>
      </c>
      <c r="J242" s="19">
        <f t="shared" si="46"/>
        <v>317331030.81999999</v>
      </c>
      <c r="K242" s="19">
        <f t="shared" si="46"/>
        <v>0</v>
      </c>
      <c r="L242" s="19">
        <f t="shared" si="46"/>
        <v>0</v>
      </c>
      <c r="M242" s="19">
        <f t="shared" si="46"/>
        <v>0</v>
      </c>
      <c r="N242" s="19">
        <f t="shared" si="46"/>
        <v>317331030.81999999</v>
      </c>
      <c r="O242" s="19">
        <f t="shared" si="46"/>
        <v>317333030.81999999</v>
      </c>
      <c r="P242" s="19">
        <f t="shared" si="46"/>
        <v>317331030.81999999</v>
      </c>
      <c r="Q242" s="19">
        <f t="shared" si="46"/>
        <v>0</v>
      </c>
      <c r="R242" s="19">
        <f t="shared" si="46"/>
        <v>317331030.81999999</v>
      </c>
      <c r="S242" s="19">
        <f t="shared" si="46"/>
        <v>317331030.81999999</v>
      </c>
      <c r="T242" s="19">
        <f t="shared" si="46"/>
        <v>0</v>
      </c>
      <c r="U242" s="19">
        <f t="shared" si="46"/>
        <v>317331030.81999999</v>
      </c>
      <c r="V242" s="19">
        <f t="shared" si="46"/>
        <v>0</v>
      </c>
      <c r="W242" s="19">
        <f t="shared" si="46"/>
        <v>2000</v>
      </c>
    </row>
    <row r="243" spans="2:23">
      <c r="B243" s="19" t="str">
        <f t="shared" si="45"/>
        <v>1 - ADMINISTRACION CENTRAL</v>
      </c>
      <c r="C243" s="19" t="str">
        <f t="shared" si="45"/>
        <v>2-ALCANTARILLADO</v>
      </c>
      <c r="D243" s="19" t="str">
        <f t="shared" si="45"/>
        <v>35-Recuperación cartera Propia</v>
      </c>
      <c r="E243" s="19" t="str">
        <f t="shared" si="45"/>
        <v>1.2.09.03 - De personas naturales</v>
      </c>
      <c r="F243" s="19" t="str">
        <f t="shared" si="45"/>
        <v>1.3.1.1.09-RECUPERACION DE CARTERA PRESTAMOS</v>
      </c>
      <c r="G243" s="19" t="str">
        <f t="shared" si="45"/>
        <v>15-De personas naturales</v>
      </c>
      <c r="H243" s="19">
        <f t="shared" si="46"/>
        <v>5500000</v>
      </c>
      <c r="I243" s="19">
        <f t="shared" si="46"/>
        <v>5500000</v>
      </c>
      <c r="J243" s="19">
        <f t="shared" si="46"/>
        <v>0</v>
      </c>
      <c r="K243" s="19">
        <f t="shared" si="46"/>
        <v>0</v>
      </c>
      <c r="L243" s="19">
        <f t="shared" si="46"/>
        <v>0</v>
      </c>
      <c r="M243" s="19">
        <f t="shared" si="46"/>
        <v>0</v>
      </c>
      <c r="N243" s="19">
        <f t="shared" si="46"/>
        <v>0</v>
      </c>
      <c r="O243" s="19">
        <f t="shared" si="46"/>
        <v>5500000</v>
      </c>
      <c r="P243" s="19">
        <f t="shared" si="46"/>
        <v>0</v>
      </c>
      <c r="Q243" s="19">
        <f t="shared" si="46"/>
        <v>0</v>
      </c>
      <c r="R243" s="19">
        <f t="shared" si="46"/>
        <v>0</v>
      </c>
      <c r="S243" s="19">
        <f t="shared" si="46"/>
        <v>8296043</v>
      </c>
      <c r="T243" s="19">
        <f t="shared" si="46"/>
        <v>88258588</v>
      </c>
      <c r="U243" s="19">
        <f t="shared" si="46"/>
        <v>96554631</v>
      </c>
      <c r="V243" s="19">
        <f t="shared" si="46"/>
        <v>-96554631</v>
      </c>
      <c r="W243" s="19">
        <f t="shared" ref="W243" si="47">+W51+W119</f>
        <v>5500000</v>
      </c>
    </row>
    <row r="244" spans="2:23">
      <c r="B244" s="19" t="str">
        <f t="shared" ref="B244:G259" si="48">+B52</f>
        <v>1 - ADMINISTRACION CENTRAL</v>
      </c>
      <c r="C244" s="19" t="str">
        <f t="shared" si="48"/>
        <v>2-ALCANTARILLADO</v>
      </c>
      <c r="D244" s="19" t="str">
        <f t="shared" si="48"/>
        <v>36-Recursos del crédito</v>
      </c>
      <c r="E244" s="19" t="str">
        <f t="shared" si="48"/>
        <v>1.2.07.01.001 - Banca comercial</v>
      </c>
      <c r="F244" s="19" t="str">
        <f t="shared" si="48"/>
        <v>1.3.1.1.05-RECURSOS DE CREDITO INTERNO</v>
      </c>
      <c r="G244" s="19" t="str">
        <f t="shared" si="48"/>
        <v>14-Banca comercial</v>
      </c>
      <c r="H244" s="19">
        <f t="shared" ref="H244:W247" si="49">+H52+H120</f>
        <v>2000</v>
      </c>
      <c r="I244" s="19">
        <f t="shared" si="49"/>
        <v>2000</v>
      </c>
      <c r="J244" s="19">
        <f t="shared" si="49"/>
        <v>0</v>
      </c>
      <c r="K244" s="19">
        <f t="shared" si="49"/>
        <v>0</v>
      </c>
      <c r="L244" s="19">
        <f t="shared" si="49"/>
        <v>0</v>
      </c>
      <c r="M244" s="19">
        <f t="shared" si="49"/>
        <v>0</v>
      </c>
      <c r="N244" s="19">
        <f t="shared" si="49"/>
        <v>0</v>
      </c>
      <c r="O244" s="19">
        <f t="shared" si="49"/>
        <v>2000</v>
      </c>
      <c r="P244" s="19">
        <f t="shared" si="49"/>
        <v>0</v>
      </c>
      <c r="Q244" s="19">
        <f t="shared" si="49"/>
        <v>0</v>
      </c>
      <c r="R244" s="19">
        <f t="shared" si="49"/>
        <v>0</v>
      </c>
      <c r="S244" s="19">
        <f t="shared" si="49"/>
        <v>0</v>
      </c>
      <c r="T244" s="19">
        <f t="shared" si="49"/>
        <v>0</v>
      </c>
      <c r="U244" s="19">
        <f t="shared" si="49"/>
        <v>0</v>
      </c>
      <c r="V244" s="19">
        <f t="shared" si="49"/>
        <v>0</v>
      </c>
      <c r="W244" s="19">
        <f t="shared" si="49"/>
        <v>2000</v>
      </c>
    </row>
    <row r="245" spans="2:23">
      <c r="B245" s="19" t="str">
        <f t="shared" si="48"/>
        <v>1 - ADMINISTRACION CENTRAL</v>
      </c>
      <c r="C245" s="19" t="str">
        <f t="shared" si="48"/>
        <v>2-ALCANTARILLADO</v>
      </c>
      <c r="D245" s="19" t="str">
        <f t="shared" si="48"/>
        <v>37-Aportes y Contribuciones</v>
      </c>
      <c r="E245" s="19" t="str">
        <f t="shared" si="48"/>
        <v>1.2.15.01.004 - De municipios</v>
      </c>
      <c r="F245" s="19" t="str">
        <f t="shared" si="48"/>
        <v>1.3.1.1.13-CAPITALIZACIONES</v>
      </c>
      <c r="G245" s="19" t="str">
        <f t="shared" si="48"/>
        <v>17-De municipios</v>
      </c>
      <c r="H245" s="19">
        <f t="shared" si="49"/>
        <v>2000</v>
      </c>
      <c r="I245" s="19">
        <f t="shared" si="49"/>
        <v>2000</v>
      </c>
      <c r="J245" s="19">
        <f t="shared" si="49"/>
        <v>0</v>
      </c>
      <c r="K245" s="19">
        <f t="shared" si="49"/>
        <v>0</v>
      </c>
      <c r="L245" s="19">
        <f t="shared" si="49"/>
        <v>0</v>
      </c>
      <c r="M245" s="19">
        <f t="shared" si="49"/>
        <v>0</v>
      </c>
      <c r="N245" s="19">
        <f t="shared" si="49"/>
        <v>0</v>
      </c>
      <c r="O245" s="19">
        <f t="shared" si="49"/>
        <v>2000</v>
      </c>
      <c r="P245" s="19">
        <f t="shared" si="49"/>
        <v>0</v>
      </c>
      <c r="Q245" s="19">
        <f t="shared" si="49"/>
        <v>0</v>
      </c>
      <c r="R245" s="19">
        <f t="shared" si="49"/>
        <v>0</v>
      </c>
      <c r="S245" s="19">
        <f t="shared" si="49"/>
        <v>0</v>
      </c>
      <c r="T245" s="19">
        <f t="shared" si="49"/>
        <v>0</v>
      </c>
      <c r="U245" s="19">
        <f t="shared" si="49"/>
        <v>0</v>
      </c>
      <c r="V245" s="19">
        <f t="shared" si="49"/>
        <v>0</v>
      </c>
      <c r="W245" s="19">
        <f t="shared" si="49"/>
        <v>2000</v>
      </c>
    </row>
    <row r="246" spans="2:23">
      <c r="B246" s="19" t="str">
        <f t="shared" si="48"/>
        <v>1 - ADMINISTRACION CENTRAL</v>
      </c>
      <c r="C246" s="19" t="str">
        <f t="shared" si="48"/>
        <v>2-ALCANTARILLADO</v>
      </c>
      <c r="D246" s="19" t="str">
        <f t="shared" si="48"/>
        <v>38-Aportes mediante Convenio</v>
      </c>
      <c r="E246" s="19" t="str">
        <f t="shared" si="48"/>
        <v>1.1.02.06.006.06 - Otras unidades de gobierno</v>
      </c>
      <c r="F246" s="19" t="str">
        <f t="shared" si="48"/>
        <v>1.2.3.3.04-OTRAS TRANSFERENCIAS CORRIENTES DE OTRAS ENTIDADES DEL GOBIERNO GENERAL</v>
      </c>
      <c r="G246" s="19" t="str">
        <f t="shared" si="48"/>
        <v>8-Otras unidades de gobierno</v>
      </c>
      <c r="H246" s="19">
        <f t="shared" si="49"/>
        <v>2000</v>
      </c>
      <c r="I246" s="19">
        <f t="shared" si="49"/>
        <v>2000</v>
      </c>
      <c r="J246" s="19">
        <f t="shared" si="49"/>
        <v>0</v>
      </c>
      <c r="K246" s="19">
        <f t="shared" si="49"/>
        <v>0</v>
      </c>
      <c r="L246" s="19">
        <f t="shared" si="49"/>
        <v>0</v>
      </c>
      <c r="M246" s="19">
        <f t="shared" si="49"/>
        <v>0</v>
      </c>
      <c r="N246" s="19">
        <f t="shared" si="49"/>
        <v>0</v>
      </c>
      <c r="O246" s="19">
        <f t="shared" si="49"/>
        <v>2000</v>
      </c>
      <c r="P246" s="19">
        <f t="shared" si="49"/>
        <v>0</v>
      </c>
      <c r="Q246" s="19">
        <f t="shared" si="49"/>
        <v>0</v>
      </c>
      <c r="R246" s="19">
        <f t="shared" si="49"/>
        <v>0</v>
      </c>
      <c r="S246" s="19">
        <f t="shared" si="49"/>
        <v>0</v>
      </c>
      <c r="T246" s="19">
        <f t="shared" si="49"/>
        <v>0</v>
      </c>
      <c r="U246" s="19">
        <f t="shared" si="49"/>
        <v>0</v>
      </c>
      <c r="V246" s="19">
        <f t="shared" si="49"/>
        <v>0</v>
      </c>
      <c r="W246" s="19">
        <f t="shared" si="49"/>
        <v>2000</v>
      </c>
    </row>
    <row r="247" spans="2:23">
      <c r="B247" s="19" t="str">
        <f t="shared" si="48"/>
        <v>1 - ADMINISTRACION CENTRAL</v>
      </c>
      <c r="C247" s="19" t="str">
        <f t="shared" si="48"/>
        <v>2-ALCANTARILLADO</v>
      </c>
      <c r="D247" s="19" t="str">
        <f t="shared" si="48"/>
        <v>39-Arriendo comodato</v>
      </c>
      <c r="E247" s="19" t="str">
        <f t="shared" si="48"/>
        <v>1.1.02.05.002.07 - Servicios financieros y servicios conexos; servicios inmobiliarios; y servicios de arrendamiento y leasing</v>
      </c>
      <c r="F247" s="19" t="str">
        <f t="shared" si="48"/>
        <v>1.2.3.2.09-VENTA DE BIENES Y SERVICIOS</v>
      </c>
      <c r="G247" s="19" t="str">
        <f t="shared" si="48"/>
        <v>6-Servicios financieros y servicios conexos servici</v>
      </c>
      <c r="H247" s="19">
        <f t="shared" si="49"/>
        <v>2000</v>
      </c>
      <c r="I247" s="19">
        <f t="shared" si="49"/>
        <v>2000</v>
      </c>
      <c r="J247" s="19">
        <f t="shared" si="49"/>
        <v>0</v>
      </c>
      <c r="K247" s="19">
        <f t="shared" si="49"/>
        <v>0</v>
      </c>
      <c r="L247" s="19">
        <f t="shared" si="49"/>
        <v>0</v>
      </c>
      <c r="M247" s="19">
        <f t="shared" si="49"/>
        <v>0</v>
      </c>
      <c r="N247" s="19">
        <f t="shared" si="49"/>
        <v>0</v>
      </c>
      <c r="O247" s="19">
        <f t="shared" si="49"/>
        <v>2000</v>
      </c>
      <c r="P247" s="19">
        <f t="shared" si="49"/>
        <v>0</v>
      </c>
      <c r="Q247" s="19">
        <f t="shared" si="49"/>
        <v>0</v>
      </c>
      <c r="R247" s="19">
        <f t="shared" si="49"/>
        <v>0</v>
      </c>
      <c r="S247" s="19">
        <f t="shared" si="49"/>
        <v>0</v>
      </c>
      <c r="T247" s="19">
        <f t="shared" si="49"/>
        <v>0</v>
      </c>
      <c r="U247" s="19">
        <f t="shared" si="49"/>
        <v>0</v>
      </c>
      <c r="V247" s="19">
        <f t="shared" si="49"/>
        <v>0</v>
      </c>
      <c r="W247" s="19">
        <f t="shared" si="49"/>
        <v>2000</v>
      </c>
    </row>
    <row r="248" spans="2:23">
      <c r="B248" s="32" t="s">
        <v>100</v>
      </c>
      <c r="C248" s="32" t="s">
        <v>100</v>
      </c>
      <c r="D248" s="32" t="s">
        <v>100</v>
      </c>
      <c r="E248" s="32">
        <f t="shared" si="48"/>
        <v>0</v>
      </c>
      <c r="F248" s="32">
        <f t="shared" si="48"/>
        <v>0</v>
      </c>
      <c r="G248" s="32" t="str">
        <f t="shared" si="48"/>
        <v>Destino vs fuente</v>
      </c>
      <c r="H248" s="32">
        <f>SUM(H249:H271)</f>
        <v>1873020138</v>
      </c>
      <c r="I248" s="32">
        <f>SUM(I249:I271)</f>
        <v>1873020138</v>
      </c>
      <c r="J248" s="32">
        <f t="shared" ref="J248:W248" si="50">SUM(J249:J271)</f>
        <v>5455977.6200000001</v>
      </c>
      <c r="K248" s="32">
        <f t="shared" si="50"/>
        <v>0</v>
      </c>
      <c r="L248" s="32">
        <f t="shared" si="50"/>
        <v>0</v>
      </c>
      <c r="M248" s="32">
        <f t="shared" si="50"/>
        <v>0</v>
      </c>
      <c r="N248" s="32">
        <f t="shared" si="50"/>
        <v>5455977.6200000001</v>
      </c>
      <c r="O248" s="32">
        <f t="shared" si="50"/>
        <v>1878476115.6199999</v>
      </c>
      <c r="P248" s="32">
        <f t="shared" si="50"/>
        <v>351952740.43000001</v>
      </c>
      <c r="Q248" s="32">
        <f t="shared" si="50"/>
        <v>181052506.50999999</v>
      </c>
      <c r="R248" s="32">
        <f t="shared" si="50"/>
        <v>533005246.94</v>
      </c>
      <c r="S248" s="32">
        <f t="shared" si="50"/>
        <v>293352209.43000001</v>
      </c>
      <c r="T248" s="32">
        <f t="shared" si="50"/>
        <v>128426656.51000001</v>
      </c>
      <c r="U248" s="32">
        <f t="shared" si="50"/>
        <v>421778865.94</v>
      </c>
      <c r="V248" s="32">
        <f t="shared" si="50"/>
        <v>111226381</v>
      </c>
      <c r="W248" s="32">
        <f t="shared" si="50"/>
        <v>1345470868.6800001</v>
      </c>
    </row>
    <row r="249" spans="2:23">
      <c r="B249" s="19" t="str">
        <f t="shared" ref="B249:G264" si="51">+B57</f>
        <v>1 - ADMINISTRACION CENTRAL</v>
      </c>
      <c r="C249" s="19" t="str">
        <f t="shared" si="51"/>
        <v>3-ASEO</v>
      </c>
      <c r="D249" s="19" t="str">
        <f t="shared" si="51"/>
        <v xml:space="preserve">11-Otros Servicios </v>
      </c>
      <c r="E249" s="19" t="str">
        <f t="shared" si="48"/>
        <v>1.1.02.05.001.09 - Servicios para la comunidad, sociales y personales</v>
      </c>
      <c r="F249" s="19" t="str">
        <f t="shared" si="48"/>
        <v>1.2.3.2.09-VENTA DE BIENES Y SERVICIOS</v>
      </c>
      <c r="G249" s="19" t="str">
        <f t="shared" si="48"/>
        <v>5-Servicios para la comunidad, sociales y personales</v>
      </c>
      <c r="H249" s="19">
        <f t="shared" ref="H249:W264" si="52">+H57+H125</f>
        <v>2000</v>
      </c>
      <c r="I249" s="19">
        <f t="shared" si="52"/>
        <v>2000</v>
      </c>
      <c r="J249" s="19">
        <f t="shared" si="52"/>
        <v>0</v>
      </c>
      <c r="K249" s="19">
        <f t="shared" si="52"/>
        <v>0</v>
      </c>
      <c r="L249" s="19">
        <f t="shared" si="52"/>
        <v>0</v>
      </c>
      <c r="M249" s="19">
        <f t="shared" si="52"/>
        <v>0</v>
      </c>
      <c r="N249" s="19">
        <f t="shared" si="52"/>
        <v>0</v>
      </c>
      <c r="O249" s="19">
        <f t="shared" si="52"/>
        <v>2000</v>
      </c>
      <c r="P249" s="19">
        <f t="shared" si="52"/>
        <v>0</v>
      </c>
      <c r="Q249" s="19">
        <f t="shared" si="52"/>
        <v>0</v>
      </c>
      <c r="R249" s="19">
        <f t="shared" si="52"/>
        <v>0</v>
      </c>
      <c r="S249" s="19">
        <f t="shared" si="52"/>
        <v>0</v>
      </c>
      <c r="T249" s="19">
        <f t="shared" si="52"/>
        <v>0</v>
      </c>
      <c r="U249" s="19">
        <f t="shared" si="52"/>
        <v>0</v>
      </c>
      <c r="V249" s="19">
        <f t="shared" si="52"/>
        <v>0</v>
      </c>
      <c r="W249" s="19">
        <f t="shared" si="52"/>
        <v>2000</v>
      </c>
    </row>
    <row r="250" spans="2:23">
      <c r="B250" s="19" t="str">
        <f t="shared" si="51"/>
        <v>1 - ADMINISTRACION CENTRAL</v>
      </c>
      <c r="C250" s="19" t="str">
        <f t="shared" si="51"/>
        <v>3-ASEO</v>
      </c>
      <c r="D250" s="19" t="str">
        <f t="shared" si="51"/>
        <v>12-TBL</v>
      </c>
      <c r="E250" s="19" t="str">
        <f t="shared" si="48"/>
        <v>1.1.02.05.001.09 - Servicios para la comunidad, sociales y personales</v>
      </c>
      <c r="F250" s="19" t="str">
        <f t="shared" si="48"/>
        <v>1.2.3.2.09-VENTA DE BIENES Y SERVICIOS</v>
      </c>
      <c r="G250" s="19" t="str">
        <f t="shared" si="48"/>
        <v>5-Servicios para la comunidad, sociales y personales</v>
      </c>
      <c r="H250" s="19">
        <f t="shared" si="52"/>
        <v>33471407</v>
      </c>
      <c r="I250" s="19">
        <f t="shared" si="52"/>
        <v>33471407</v>
      </c>
      <c r="J250" s="19">
        <f t="shared" si="52"/>
        <v>0</v>
      </c>
      <c r="K250" s="19">
        <f t="shared" si="52"/>
        <v>0</v>
      </c>
      <c r="L250" s="19">
        <f t="shared" si="52"/>
        <v>0</v>
      </c>
      <c r="M250" s="19">
        <f t="shared" si="52"/>
        <v>0</v>
      </c>
      <c r="N250" s="19">
        <f t="shared" si="52"/>
        <v>0</v>
      </c>
      <c r="O250" s="19">
        <f t="shared" si="52"/>
        <v>33471407</v>
      </c>
      <c r="P250" s="19">
        <f t="shared" si="52"/>
        <v>8638739</v>
      </c>
      <c r="Q250" s="19">
        <f t="shared" si="52"/>
        <v>4402862</v>
      </c>
      <c r="R250" s="19">
        <f t="shared" si="52"/>
        <v>13041601</v>
      </c>
      <c r="S250" s="19">
        <f t="shared" si="52"/>
        <v>7434072</v>
      </c>
      <c r="T250" s="19">
        <f t="shared" si="52"/>
        <v>3829264</v>
      </c>
      <c r="U250" s="19">
        <f t="shared" si="52"/>
        <v>11263336</v>
      </c>
      <c r="V250" s="19">
        <f t="shared" si="52"/>
        <v>1778265</v>
      </c>
      <c r="W250" s="19">
        <f t="shared" si="52"/>
        <v>20429806</v>
      </c>
    </row>
    <row r="251" spans="2:23">
      <c r="B251" s="19" t="str">
        <f t="shared" si="51"/>
        <v>1 - ADMINISTRACION CENTRAL</v>
      </c>
      <c r="C251" s="19" t="str">
        <f t="shared" si="51"/>
        <v>3-ASEO</v>
      </c>
      <c r="D251" s="19" t="str">
        <f t="shared" si="51"/>
        <v>13-TRT</v>
      </c>
      <c r="E251" s="19" t="str">
        <f t="shared" si="48"/>
        <v>1.1.02.05.001.09 - Servicios para la comunidad, sociales y personales</v>
      </c>
      <c r="F251" s="19" t="str">
        <f t="shared" si="48"/>
        <v>1.2.3.2.09-VENTA DE BIENES Y SERVICIOS</v>
      </c>
      <c r="G251" s="19" t="str">
        <f t="shared" si="48"/>
        <v>5-Servicios para la comunidad, sociales y personales</v>
      </c>
      <c r="H251" s="19">
        <f t="shared" si="52"/>
        <v>568579550</v>
      </c>
      <c r="I251" s="19">
        <f t="shared" si="52"/>
        <v>568579550</v>
      </c>
      <c r="J251" s="19">
        <f t="shared" si="52"/>
        <v>0</v>
      </c>
      <c r="K251" s="19">
        <f t="shared" si="52"/>
        <v>0</v>
      </c>
      <c r="L251" s="19">
        <f t="shared" si="52"/>
        <v>0</v>
      </c>
      <c r="M251" s="19">
        <f t="shared" si="52"/>
        <v>0</v>
      </c>
      <c r="N251" s="19">
        <f t="shared" si="52"/>
        <v>0</v>
      </c>
      <c r="O251" s="19">
        <f t="shared" si="52"/>
        <v>568579550</v>
      </c>
      <c r="P251" s="19">
        <f t="shared" si="52"/>
        <v>119992825</v>
      </c>
      <c r="Q251" s="19">
        <f t="shared" si="52"/>
        <v>61424107</v>
      </c>
      <c r="R251" s="19">
        <f t="shared" si="52"/>
        <v>181416932</v>
      </c>
      <c r="S251" s="19">
        <f t="shared" si="52"/>
        <v>111468384</v>
      </c>
      <c r="T251" s="19">
        <f t="shared" si="52"/>
        <v>56480354</v>
      </c>
      <c r="U251" s="19">
        <f t="shared" si="52"/>
        <v>167948738</v>
      </c>
      <c r="V251" s="19">
        <f t="shared" si="52"/>
        <v>13468194</v>
      </c>
      <c r="W251" s="19">
        <f t="shared" si="52"/>
        <v>387162618</v>
      </c>
    </row>
    <row r="252" spans="2:23">
      <c r="B252" s="19" t="str">
        <f t="shared" si="51"/>
        <v>1 - ADMINISTRACION CENTRAL</v>
      </c>
      <c r="C252" s="19" t="str">
        <f t="shared" si="51"/>
        <v>3-ASEO</v>
      </c>
      <c r="D252" s="19" t="str">
        <f t="shared" si="51"/>
        <v>14-TDT</v>
      </c>
      <c r="E252" s="19" t="str">
        <f t="shared" si="48"/>
        <v>1.1.02.05.001.09 - Servicios para la comunidad, sociales y personales</v>
      </c>
      <c r="F252" s="19" t="str">
        <f t="shared" si="48"/>
        <v>1.2.3.2.09-VENTA DE BIENES Y SERVICIOS</v>
      </c>
      <c r="G252" s="19" t="str">
        <f t="shared" si="48"/>
        <v>5-Servicios para la comunidad, sociales y personales</v>
      </c>
      <c r="H252" s="19">
        <f t="shared" si="52"/>
        <v>392300705</v>
      </c>
      <c r="I252" s="19">
        <f t="shared" si="52"/>
        <v>392300705</v>
      </c>
      <c r="J252" s="19">
        <f t="shared" si="52"/>
        <v>0</v>
      </c>
      <c r="K252" s="19">
        <f t="shared" si="52"/>
        <v>0</v>
      </c>
      <c r="L252" s="19">
        <f t="shared" si="52"/>
        <v>0</v>
      </c>
      <c r="M252" s="19">
        <f t="shared" si="52"/>
        <v>0</v>
      </c>
      <c r="N252" s="19">
        <f t="shared" si="52"/>
        <v>0</v>
      </c>
      <c r="O252" s="19">
        <f t="shared" si="52"/>
        <v>392300705</v>
      </c>
      <c r="P252" s="19">
        <f t="shared" si="52"/>
        <v>80017843</v>
      </c>
      <c r="Q252" s="19">
        <f t="shared" si="52"/>
        <v>40970695</v>
      </c>
      <c r="R252" s="19">
        <f t="shared" si="52"/>
        <v>120988538</v>
      </c>
      <c r="S252" s="19">
        <f t="shared" si="52"/>
        <v>74630652</v>
      </c>
      <c r="T252" s="19">
        <f t="shared" si="52"/>
        <v>37783464</v>
      </c>
      <c r="U252" s="19">
        <f t="shared" si="52"/>
        <v>112414116</v>
      </c>
      <c r="V252" s="19">
        <f t="shared" si="52"/>
        <v>8574422</v>
      </c>
      <c r="W252" s="19">
        <f t="shared" si="52"/>
        <v>271312167</v>
      </c>
    </row>
    <row r="253" spans="2:23">
      <c r="B253" s="19" t="str">
        <f t="shared" si="51"/>
        <v>1 - ADMINISTRACION CENTRAL</v>
      </c>
      <c r="C253" s="19" t="str">
        <f t="shared" si="51"/>
        <v>3-ASEO</v>
      </c>
      <c r="D253" s="19" t="str">
        <f t="shared" si="51"/>
        <v>15-VBA</v>
      </c>
      <c r="E253" s="19" t="str">
        <f t="shared" si="48"/>
        <v>1.1.02.05.001.09 - Servicios para la comunidad, sociales y personales</v>
      </c>
      <c r="F253" s="19" t="str">
        <f t="shared" si="48"/>
        <v>1.2.3.2.09-VENTA DE BIENES Y SERVICIOS</v>
      </c>
      <c r="G253" s="19" t="str">
        <f t="shared" si="48"/>
        <v>5-Servicios para la comunidad, sociales y personales</v>
      </c>
      <c r="H253" s="19">
        <f t="shared" si="52"/>
        <v>59997662</v>
      </c>
      <c r="I253" s="19">
        <f t="shared" si="52"/>
        <v>59997662</v>
      </c>
      <c r="J253" s="19">
        <f t="shared" si="52"/>
        <v>0</v>
      </c>
      <c r="K253" s="19">
        <f t="shared" si="52"/>
        <v>0</v>
      </c>
      <c r="L253" s="19">
        <f t="shared" si="52"/>
        <v>0</v>
      </c>
      <c r="M253" s="19">
        <f t="shared" si="52"/>
        <v>0</v>
      </c>
      <c r="N253" s="19">
        <f t="shared" si="52"/>
        <v>0</v>
      </c>
      <c r="O253" s="19">
        <f t="shared" si="52"/>
        <v>59997662</v>
      </c>
      <c r="P253" s="19">
        <f t="shared" si="52"/>
        <v>9039673</v>
      </c>
      <c r="Q253" s="19">
        <f t="shared" si="52"/>
        <v>4633826</v>
      </c>
      <c r="R253" s="19">
        <f t="shared" si="52"/>
        <v>13673499</v>
      </c>
      <c r="S253" s="19">
        <f t="shared" si="52"/>
        <v>8594581</v>
      </c>
      <c r="T253" s="19">
        <f t="shared" si="52"/>
        <v>4333988</v>
      </c>
      <c r="U253" s="19">
        <f t="shared" si="52"/>
        <v>12928569</v>
      </c>
      <c r="V253" s="19">
        <f t="shared" si="52"/>
        <v>744930</v>
      </c>
      <c r="W253" s="19">
        <f t="shared" si="52"/>
        <v>46324163</v>
      </c>
    </row>
    <row r="254" spans="2:23">
      <c r="B254" s="19" t="str">
        <f t="shared" si="51"/>
        <v>1 - ADMINISTRACION CENTRAL</v>
      </c>
      <c r="C254" s="19" t="str">
        <f t="shared" si="51"/>
        <v>3-ASEO</v>
      </c>
      <c r="D254" s="19" t="str">
        <f t="shared" si="51"/>
        <v>16-CLUS</v>
      </c>
      <c r="E254" s="19" t="str">
        <f t="shared" si="48"/>
        <v>1.1.02.05.001.09 - Servicios para la comunidad, sociales y personales</v>
      </c>
      <c r="F254" s="19" t="str">
        <f t="shared" si="48"/>
        <v>1.2.3.2.09-VENTA DE BIENES Y SERVICIOS</v>
      </c>
      <c r="G254" s="19" t="str">
        <f t="shared" si="48"/>
        <v>5-Servicios para la comunidad, sociales y personales</v>
      </c>
      <c r="H254" s="19">
        <f t="shared" si="52"/>
        <v>159055073</v>
      </c>
      <c r="I254" s="19">
        <f t="shared" si="52"/>
        <v>159055073</v>
      </c>
      <c r="J254" s="19">
        <f t="shared" si="52"/>
        <v>0</v>
      </c>
      <c r="K254" s="19">
        <f t="shared" si="52"/>
        <v>0</v>
      </c>
      <c r="L254" s="19">
        <f t="shared" si="52"/>
        <v>0</v>
      </c>
      <c r="M254" s="19">
        <f t="shared" si="52"/>
        <v>0</v>
      </c>
      <c r="N254" s="19">
        <f t="shared" si="52"/>
        <v>0</v>
      </c>
      <c r="O254" s="19">
        <f t="shared" si="52"/>
        <v>159055073</v>
      </c>
      <c r="P254" s="19">
        <f t="shared" si="52"/>
        <v>30821708</v>
      </c>
      <c r="Q254" s="19">
        <f t="shared" si="52"/>
        <v>15799516</v>
      </c>
      <c r="R254" s="19">
        <f t="shared" si="52"/>
        <v>46621224</v>
      </c>
      <c r="S254" s="19">
        <f t="shared" si="52"/>
        <v>29304120</v>
      </c>
      <c r="T254" s="19">
        <f t="shared" si="52"/>
        <v>14777186</v>
      </c>
      <c r="U254" s="19">
        <f t="shared" si="52"/>
        <v>44081306</v>
      </c>
      <c r="V254" s="19">
        <f t="shared" si="52"/>
        <v>2539918</v>
      </c>
      <c r="W254" s="19">
        <f t="shared" si="52"/>
        <v>112433849</v>
      </c>
    </row>
    <row r="255" spans="2:23">
      <c r="B255" s="19" t="str">
        <f t="shared" si="51"/>
        <v>1 - ADMINISTRACION CENTRAL</v>
      </c>
      <c r="C255" s="19" t="str">
        <f t="shared" si="51"/>
        <v>3-ASEO</v>
      </c>
      <c r="D255" s="19" t="str">
        <f t="shared" si="51"/>
        <v>17-CCS</v>
      </c>
      <c r="E255" s="19" t="str">
        <f t="shared" si="48"/>
        <v>1.1.02.05.001.09 - Servicios para la comunidad, sociales y personales</v>
      </c>
      <c r="F255" s="19" t="str">
        <f t="shared" si="48"/>
        <v>1.2.3.2.09-VENTA DE BIENES Y SERVICIOS</v>
      </c>
      <c r="G255" s="19" t="str">
        <f t="shared" si="48"/>
        <v>5-Servicios para la comunidad, sociales y personales</v>
      </c>
      <c r="H255" s="19">
        <f t="shared" si="52"/>
        <v>104367540</v>
      </c>
      <c r="I255" s="19">
        <f t="shared" si="52"/>
        <v>104367540</v>
      </c>
      <c r="J255" s="19">
        <f t="shared" si="52"/>
        <v>0</v>
      </c>
      <c r="K255" s="19">
        <f t="shared" si="52"/>
        <v>0</v>
      </c>
      <c r="L255" s="19">
        <f t="shared" si="52"/>
        <v>0</v>
      </c>
      <c r="M255" s="19">
        <f t="shared" si="52"/>
        <v>0</v>
      </c>
      <c r="N255" s="19">
        <f t="shared" si="52"/>
        <v>0</v>
      </c>
      <c r="O255" s="19">
        <f t="shared" si="52"/>
        <v>104367540</v>
      </c>
      <c r="P255" s="19">
        <f t="shared" si="52"/>
        <v>22223237</v>
      </c>
      <c r="Q255" s="19">
        <f t="shared" si="52"/>
        <v>11368228</v>
      </c>
      <c r="R255" s="19">
        <f t="shared" si="52"/>
        <v>33591465</v>
      </c>
      <c r="S255" s="19">
        <f t="shared" si="52"/>
        <v>20405366</v>
      </c>
      <c r="T255" s="19">
        <f t="shared" si="52"/>
        <v>10364548</v>
      </c>
      <c r="U255" s="19">
        <f t="shared" si="52"/>
        <v>30769914</v>
      </c>
      <c r="V255" s="19">
        <f t="shared" si="52"/>
        <v>2821551</v>
      </c>
      <c r="W255" s="19">
        <f t="shared" si="52"/>
        <v>70776075</v>
      </c>
    </row>
    <row r="256" spans="2:23">
      <c r="B256" s="19" t="str">
        <f t="shared" si="51"/>
        <v>1 - ADMINISTRACION CENTRAL</v>
      </c>
      <c r="C256" s="19" t="str">
        <f t="shared" si="51"/>
        <v>3-ASEO</v>
      </c>
      <c r="D256" s="19" t="str">
        <f t="shared" si="51"/>
        <v>18-Intereses por Mora</v>
      </c>
      <c r="E256" s="19" t="str">
        <f t="shared" si="48"/>
        <v>1.1.02.03.002 - Intereses de mora</v>
      </c>
      <c r="F256" s="19" t="str">
        <f t="shared" si="48"/>
        <v>1.2.3.2.07-OTRAS MULTAS, SANCIONES E INTERESES DE MORA</v>
      </c>
      <c r="G256" s="19" t="str">
        <f t="shared" si="48"/>
        <v>3-Intereses de mora</v>
      </c>
      <c r="H256" s="19">
        <f t="shared" si="52"/>
        <v>4300000</v>
      </c>
      <c r="I256" s="19">
        <f t="shared" si="52"/>
        <v>4300000</v>
      </c>
      <c r="J256" s="19">
        <f t="shared" si="52"/>
        <v>0</v>
      </c>
      <c r="K256" s="19">
        <f t="shared" si="52"/>
        <v>0</v>
      </c>
      <c r="L256" s="19">
        <f t="shared" si="52"/>
        <v>0</v>
      </c>
      <c r="M256" s="19">
        <f t="shared" si="52"/>
        <v>0</v>
      </c>
      <c r="N256" s="19">
        <f t="shared" si="52"/>
        <v>0</v>
      </c>
      <c r="O256" s="19">
        <f t="shared" si="52"/>
        <v>4300000</v>
      </c>
      <c r="P256" s="19">
        <f t="shared" si="52"/>
        <v>4831503</v>
      </c>
      <c r="Q256" s="19">
        <f t="shared" si="52"/>
        <v>5768465</v>
      </c>
      <c r="R256" s="19">
        <f t="shared" si="52"/>
        <v>10599968</v>
      </c>
      <c r="S256" s="19">
        <f t="shared" si="52"/>
        <v>939370</v>
      </c>
      <c r="T256" s="19">
        <f t="shared" si="52"/>
        <v>780894</v>
      </c>
      <c r="U256" s="19">
        <f t="shared" si="52"/>
        <v>1720264</v>
      </c>
      <c r="V256" s="19">
        <f t="shared" si="52"/>
        <v>8879704</v>
      </c>
      <c r="W256" s="19">
        <f t="shared" si="52"/>
        <v>-6299968</v>
      </c>
    </row>
    <row r="257" spans="2:23">
      <c r="B257" s="19" t="str">
        <f t="shared" si="51"/>
        <v>1 - ADMINISTRACION CENTRAL</v>
      </c>
      <c r="C257" s="19" t="str">
        <f t="shared" si="51"/>
        <v>3-ASEO</v>
      </c>
      <c r="D257" s="19" t="str">
        <f t="shared" si="51"/>
        <v>24-TBL</v>
      </c>
      <c r="E257" s="19" t="str">
        <f t="shared" si="48"/>
        <v>1.1.02.06.007.02.05.03 - Subsidios de aseo</v>
      </c>
      <c r="F257" s="19" t="str">
        <f t="shared" si="48"/>
        <v>1.2.3.3.05-SUBVENCIONES</v>
      </c>
      <c r="G257" s="19" t="str">
        <f t="shared" si="48"/>
        <v>11-Subsidios de aseo</v>
      </c>
      <c r="H257" s="19">
        <f t="shared" si="52"/>
        <v>24751554</v>
      </c>
      <c r="I257" s="19">
        <f t="shared" si="52"/>
        <v>24751554</v>
      </c>
      <c r="J257" s="19">
        <f t="shared" si="52"/>
        <v>0</v>
      </c>
      <c r="K257" s="19">
        <f t="shared" si="52"/>
        <v>0</v>
      </c>
      <c r="L257" s="19">
        <f t="shared" si="52"/>
        <v>0</v>
      </c>
      <c r="M257" s="19">
        <f t="shared" si="52"/>
        <v>0</v>
      </c>
      <c r="N257" s="19">
        <f t="shared" si="52"/>
        <v>0</v>
      </c>
      <c r="O257" s="19">
        <f t="shared" si="52"/>
        <v>24751554</v>
      </c>
      <c r="P257" s="19">
        <f t="shared" si="52"/>
        <v>2834298</v>
      </c>
      <c r="Q257" s="19">
        <f t="shared" si="52"/>
        <v>1451656</v>
      </c>
      <c r="R257" s="19">
        <f t="shared" si="52"/>
        <v>4285954</v>
      </c>
      <c r="S257" s="19">
        <f t="shared" si="52"/>
        <v>632209</v>
      </c>
      <c r="T257" s="19">
        <f t="shared" si="52"/>
        <v>0</v>
      </c>
      <c r="U257" s="19">
        <f t="shared" si="52"/>
        <v>632209</v>
      </c>
      <c r="V257" s="19">
        <f t="shared" si="52"/>
        <v>3653745</v>
      </c>
      <c r="W257" s="19">
        <f t="shared" si="52"/>
        <v>20465600</v>
      </c>
    </row>
    <row r="258" spans="2:23">
      <c r="B258" s="19" t="str">
        <f t="shared" si="51"/>
        <v>1 - ADMINISTRACION CENTRAL</v>
      </c>
      <c r="C258" s="19" t="str">
        <f t="shared" si="51"/>
        <v>3-ASEO</v>
      </c>
      <c r="D258" s="19" t="str">
        <f t="shared" si="51"/>
        <v>25-TRT</v>
      </c>
      <c r="E258" s="19" t="str">
        <f t="shared" si="48"/>
        <v>1.1.02.06.007.02.05.03 - Subsidios de aseo</v>
      </c>
      <c r="F258" s="19" t="str">
        <f t="shared" si="48"/>
        <v>1.2.3.3.05-SUBVENCIONES</v>
      </c>
      <c r="G258" s="19" t="str">
        <f t="shared" si="48"/>
        <v>11-Subsidios de aseo</v>
      </c>
      <c r="H258" s="19">
        <f t="shared" si="52"/>
        <v>224907453</v>
      </c>
      <c r="I258" s="19">
        <f t="shared" si="52"/>
        <v>224907453</v>
      </c>
      <c r="J258" s="19">
        <f t="shared" si="52"/>
        <v>0</v>
      </c>
      <c r="K258" s="19">
        <f t="shared" si="52"/>
        <v>0</v>
      </c>
      <c r="L258" s="19">
        <f t="shared" si="52"/>
        <v>0</v>
      </c>
      <c r="M258" s="19">
        <f t="shared" si="52"/>
        <v>0</v>
      </c>
      <c r="N258" s="19">
        <f t="shared" si="52"/>
        <v>0</v>
      </c>
      <c r="O258" s="19">
        <f t="shared" si="52"/>
        <v>224907453</v>
      </c>
      <c r="P258" s="19">
        <f t="shared" si="52"/>
        <v>31505086</v>
      </c>
      <c r="Q258" s="19">
        <f t="shared" si="52"/>
        <v>16295341</v>
      </c>
      <c r="R258" s="19">
        <f t="shared" si="52"/>
        <v>47800427</v>
      </c>
      <c r="S258" s="19">
        <f t="shared" si="52"/>
        <v>2122416</v>
      </c>
      <c r="T258" s="19">
        <f t="shared" si="52"/>
        <v>0</v>
      </c>
      <c r="U258" s="19">
        <f t="shared" si="52"/>
        <v>2122416</v>
      </c>
      <c r="V258" s="19">
        <f t="shared" si="52"/>
        <v>45678011</v>
      </c>
      <c r="W258" s="19">
        <f t="shared" si="52"/>
        <v>177107026</v>
      </c>
    </row>
    <row r="259" spans="2:23">
      <c r="B259" s="19" t="str">
        <f t="shared" si="51"/>
        <v>1 - ADMINISTRACION CENTRAL</v>
      </c>
      <c r="C259" s="19" t="str">
        <f t="shared" si="51"/>
        <v>3-ASEO</v>
      </c>
      <c r="D259" s="19" t="str">
        <f t="shared" si="51"/>
        <v>26-TDT</v>
      </c>
      <c r="E259" s="19" t="str">
        <f t="shared" si="48"/>
        <v>1.1.02.06.007.02.05.03 - Subsidios de aseo</v>
      </c>
      <c r="F259" s="19" t="str">
        <f t="shared" si="48"/>
        <v>1.2.3.3.05-SUBVENCIONES</v>
      </c>
      <c r="G259" s="19" t="str">
        <f t="shared" si="48"/>
        <v>11-Subsidios de aseo</v>
      </c>
      <c r="H259" s="19">
        <f t="shared" si="52"/>
        <v>149709696</v>
      </c>
      <c r="I259" s="19">
        <f t="shared" si="52"/>
        <v>149709696</v>
      </c>
      <c r="J259" s="19">
        <f t="shared" si="52"/>
        <v>0</v>
      </c>
      <c r="K259" s="19">
        <f t="shared" si="52"/>
        <v>0</v>
      </c>
      <c r="L259" s="19">
        <f t="shared" si="52"/>
        <v>0</v>
      </c>
      <c r="M259" s="19">
        <f t="shared" si="52"/>
        <v>0</v>
      </c>
      <c r="N259" s="19">
        <f t="shared" si="52"/>
        <v>0</v>
      </c>
      <c r="O259" s="19">
        <f t="shared" si="52"/>
        <v>149709696</v>
      </c>
      <c r="P259" s="19">
        <f t="shared" si="52"/>
        <v>20724450</v>
      </c>
      <c r="Q259" s="19">
        <f t="shared" si="52"/>
        <v>10726494</v>
      </c>
      <c r="R259" s="19">
        <f t="shared" si="52"/>
        <v>31450944</v>
      </c>
      <c r="S259" s="19">
        <f t="shared" si="52"/>
        <v>1174101</v>
      </c>
      <c r="T259" s="19">
        <f t="shared" si="52"/>
        <v>0</v>
      </c>
      <c r="U259" s="19">
        <f t="shared" si="52"/>
        <v>1174101</v>
      </c>
      <c r="V259" s="19">
        <f t="shared" si="52"/>
        <v>30276843</v>
      </c>
      <c r="W259" s="19">
        <f t="shared" si="52"/>
        <v>118258752</v>
      </c>
    </row>
    <row r="260" spans="2:23">
      <c r="B260" s="19" t="str">
        <f t="shared" si="51"/>
        <v>1 - ADMINISTRACION CENTRAL</v>
      </c>
      <c r="C260" s="19" t="str">
        <f t="shared" si="51"/>
        <v>3-ASEO</v>
      </c>
      <c r="D260" s="19" t="str">
        <f t="shared" si="51"/>
        <v>27-VBA</v>
      </c>
      <c r="E260" s="19" t="str">
        <f t="shared" si="51"/>
        <v>1.1.02.06.007.02.05.03 - Subsidios de aseo</v>
      </c>
      <c r="F260" s="19" t="str">
        <f t="shared" si="51"/>
        <v>1.2.3.3.05-SUBVENCIONES</v>
      </c>
      <c r="G260" s="19" t="str">
        <f t="shared" si="51"/>
        <v>11-Subsidios de aseo</v>
      </c>
      <c r="H260" s="19">
        <f t="shared" si="52"/>
        <v>24159792</v>
      </c>
      <c r="I260" s="19">
        <f t="shared" si="52"/>
        <v>24159792</v>
      </c>
      <c r="J260" s="19">
        <f t="shared" si="52"/>
        <v>0</v>
      </c>
      <c r="K260" s="19">
        <f t="shared" si="52"/>
        <v>0</v>
      </c>
      <c r="L260" s="19">
        <f t="shared" si="52"/>
        <v>0</v>
      </c>
      <c r="M260" s="19">
        <f t="shared" si="52"/>
        <v>0</v>
      </c>
      <c r="N260" s="19">
        <f t="shared" si="52"/>
        <v>0</v>
      </c>
      <c r="O260" s="19">
        <f t="shared" si="52"/>
        <v>24159792</v>
      </c>
      <c r="P260" s="19">
        <f t="shared" si="52"/>
        <v>2184624</v>
      </c>
      <c r="Q260" s="19">
        <f t="shared" si="52"/>
        <v>1134729</v>
      </c>
      <c r="R260" s="19">
        <f t="shared" si="52"/>
        <v>3319353</v>
      </c>
      <c r="S260" s="19">
        <f t="shared" si="52"/>
        <v>0</v>
      </c>
      <c r="T260" s="19">
        <f t="shared" si="52"/>
        <v>0</v>
      </c>
      <c r="U260" s="19">
        <f t="shared" si="52"/>
        <v>0</v>
      </c>
      <c r="V260" s="19">
        <f t="shared" si="52"/>
        <v>3319353</v>
      </c>
      <c r="W260" s="19">
        <f t="shared" si="52"/>
        <v>20840439</v>
      </c>
    </row>
    <row r="261" spans="2:23">
      <c r="B261" s="19" t="str">
        <f t="shared" si="51"/>
        <v>1 - ADMINISTRACION CENTRAL</v>
      </c>
      <c r="C261" s="19" t="str">
        <f t="shared" si="51"/>
        <v>3-ASEO</v>
      </c>
      <c r="D261" s="19" t="str">
        <f t="shared" si="51"/>
        <v>28-CLUS</v>
      </c>
      <c r="E261" s="19" t="str">
        <f t="shared" si="51"/>
        <v>1.1.02.06.007.02.05.03 - Subsidios de aseo</v>
      </c>
      <c r="F261" s="19" t="str">
        <f t="shared" si="51"/>
        <v>1.2.3.3.05-SUBVENCIONES</v>
      </c>
      <c r="G261" s="19" t="str">
        <f t="shared" si="51"/>
        <v>11-Subsidios de aseo</v>
      </c>
      <c r="H261" s="19">
        <f t="shared" si="52"/>
        <v>65786471</v>
      </c>
      <c r="I261" s="19">
        <f t="shared" si="52"/>
        <v>65786471</v>
      </c>
      <c r="J261" s="19">
        <f t="shared" si="52"/>
        <v>0</v>
      </c>
      <c r="K261" s="19">
        <f t="shared" si="52"/>
        <v>0</v>
      </c>
      <c r="L261" s="19">
        <f t="shared" si="52"/>
        <v>0</v>
      </c>
      <c r="M261" s="19">
        <f t="shared" si="52"/>
        <v>0</v>
      </c>
      <c r="N261" s="19">
        <f t="shared" si="52"/>
        <v>0</v>
      </c>
      <c r="O261" s="19">
        <f t="shared" si="52"/>
        <v>65786471</v>
      </c>
      <c r="P261" s="19">
        <f t="shared" si="52"/>
        <v>7448704</v>
      </c>
      <c r="Q261" s="19">
        <f t="shared" si="52"/>
        <v>3868974</v>
      </c>
      <c r="R261" s="19">
        <f t="shared" si="52"/>
        <v>11317678</v>
      </c>
      <c r="S261" s="19">
        <f t="shared" si="52"/>
        <v>0</v>
      </c>
      <c r="T261" s="19">
        <f t="shared" si="52"/>
        <v>0</v>
      </c>
      <c r="U261" s="19">
        <f t="shared" si="52"/>
        <v>0</v>
      </c>
      <c r="V261" s="19">
        <f t="shared" si="52"/>
        <v>11317678</v>
      </c>
      <c r="W261" s="19">
        <f t="shared" si="52"/>
        <v>54468793</v>
      </c>
    </row>
    <row r="262" spans="2:23">
      <c r="B262" s="19" t="str">
        <f t="shared" si="51"/>
        <v>1 - ADMINISTRACION CENTRAL</v>
      </c>
      <c r="C262" s="19" t="str">
        <f t="shared" si="51"/>
        <v>3-ASEO</v>
      </c>
      <c r="D262" s="19" t="str">
        <f t="shared" si="51"/>
        <v>29-CCS</v>
      </c>
      <c r="E262" s="19" t="str">
        <f t="shared" si="51"/>
        <v>1.1.02.06.007.02.05.03 - Subsidios de aseo</v>
      </c>
      <c r="F262" s="19" t="str">
        <f t="shared" si="51"/>
        <v>1.2.3.3.05-SUBVENCIONES</v>
      </c>
      <c r="G262" s="19" t="str">
        <f t="shared" si="51"/>
        <v>11-Subsidios de aseo</v>
      </c>
      <c r="H262" s="19">
        <f t="shared" si="52"/>
        <v>42617235</v>
      </c>
      <c r="I262" s="19">
        <f t="shared" si="52"/>
        <v>42617235</v>
      </c>
      <c r="J262" s="19">
        <f t="shared" si="52"/>
        <v>0</v>
      </c>
      <c r="K262" s="19">
        <f t="shared" si="52"/>
        <v>0</v>
      </c>
      <c r="L262" s="19">
        <f t="shared" si="52"/>
        <v>0</v>
      </c>
      <c r="M262" s="19">
        <f t="shared" si="52"/>
        <v>0</v>
      </c>
      <c r="N262" s="19">
        <f t="shared" si="52"/>
        <v>0</v>
      </c>
      <c r="O262" s="19">
        <f t="shared" si="52"/>
        <v>42617235</v>
      </c>
      <c r="P262" s="19">
        <f t="shared" si="52"/>
        <v>6063948</v>
      </c>
      <c r="Q262" s="19">
        <f t="shared" si="52"/>
        <v>3130655</v>
      </c>
      <c r="R262" s="19">
        <f t="shared" si="52"/>
        <v>9194603</v>
      </c>
      <c r="S262" s="19">
        <f t="shared" si="52"/>
        <v>587052</v>
      </c>
      <c r="T262" s="19">
        <f t="shared" si="52"/>
        <v>0</v>
      </c>
      <c r="U262" s="19">
        <f t="shared" si="52"/>
        <v>587052</v>
      </c>
      <c r="V262" s="19">
        <f t="shared" si="52"/>
        <v>8607551</v>
      </c>
      <c r="W262" s="19">
        <f t="shared" si="52"/>
        <v>33422632</v>
      </c>
    </row>
    <row r="263" spans="2:23">
      <c r="B263" s="19" t="str">
        <f t="shared" si="51"/>
        <v>1 - ADMINISTRACION CENTRAL</v>
      </c>
      <c r="C263" s="19" t="str">
        <f t="shared" si="51"/>
        <v>3-ASEO</v>
      </c>
      <c r="D263" s="19" t="str">
        <f t="shared" si="51"/>
        <v>30-Venta Material Aprovechado</v>
      </c>
      <c r="E263" s="19" t="str">
        <f t="shared" si="51"/>
        <v>1.1.02.05.002.09 - Servicios para la comunidad, sociales y personales</v>
      </c>
      <c r="F263" s="19" t="str">
        <f t="shared" si="51"/>
        <v>1.2.3.2.09-VENTA DE BIENES Y SERVICIOS</v>
      </c>
      <c r="G263" s="19" t="str">
        <f t="shared" si="51"/>
        <v>7-Servicios para la comunidad, sociales y personales</v>
      </c>
      <c r="H263" s="19">
        <f t="shared" si="52"/>
        <v>2000</v>
      </c>
      <c r="I263" s="19">
        <f t="shared" si="52"/>
        <v>2000</v>
      </c>
      <c r="J263" s="19">
        <f t="shared" si="52"/>
        <v>0</v>
      </c>
      <c r="K263" s="19">
        <f t="shared" si="52"/>
        <v>0</v>
      </c>
      <c r="L263" s="19">
        <f t="shared" si="52"/>
        <v>0</v>
      </c>
      <c r="M263" s="19">
        <f t="shared" si="52"/>
        <v>0</v>
      </c>
      <c r="N263" s="19">
        <f t="shared" si="52"/>
        <v>0</v>
      </c>
      <c r="O263" s="19">
        <f t="shared" si="52"/>
        <v>2000</v>
      </c>
      <c r="P263" s="19">
        <f t="shared" si="52"/>
        <v>0</v>
      </c>
      <c r="Q263" s="19">
        <f t="shared" si="52"/>
        <v>0</v>
      </c>
      <c r="R263" s="19">
        <f t="shared" si="52"/>
        <v>0</v>
      </c>
      <c r="S263" s="19">
        <f t="shared" si="52"/>
        <v>0</v>
      </c>
      <c r="T263" s="19">
        <f t="shared" si="52"/>
        <v>0</v>
      </c>
      <c r="U263" s="19">
        <f t="shared" si="52"/>
        <v>0</v>
      </c>
      <c r="V263" s="19">
        <f t="shared" si="52"/>
        <v>0</v>
      </c>
      <c r="W263" s="19">
        <f t="shared" si="52"/>
        <v>2000</v>
      </c>
    </row>
    <row r="264" spans="2:23">
      <c r="B264" s="19" t="str">
        <f t="shared" si="51"/>
        <v>1 - ADMINISTRACION CENTRAL</v>
      </c>
      <c r="C264" s="19" t="str">
        <f t="shared" si="51"/>
        <v>3-ASEO</v>
      </c>
      <c r="D264" s="19" t="str">
        <f t="shared" si="51"/>
        <v>31-Intereses y Rendimientos Financieros</v>
      </c>
      <c r="E264" s="19" t="str">
        <f t="shared" si="51"/>
        <v>1.2.05.02 - Depositos</v>
      </c>
      <c r="F264" s="19" t="str">
        <f t="shared" si="51"/>
        <v>1.3.2.3.05-OTROS RENDIMIENTOS FINANCIEROS</v>
      </c>
      <c r="G264" s="19" t="str">
        <f t="shared" si="51"/>
        <v>13-Depósitos</v>
      </c>
      <c r="H264" s="19">
        <f t="shared" si="52"/>
        <v>3000000</v>
      </c>
      <c r="I264" s="19">
        <f t="shared" si="52"/>
        <v>3000000</v>
      </c>
      <c r="J264" s="19">
        <f t="shared" si="52"/>
        <v>0</v>
      </c>
      <c r="K264" s="19">
        <f t="shared" si="52"/>
        <v>0</v>
      </c>
      <c r="L264" s="19">
        <f t="shared" si="52"/>
        <v>0</v>
      </c>
      <c r="M264" s="19">
        <f t="shared" si="52"/>
        <v>0</v>
      </c>
      <c r="N264" s="19">
        <f t="shared" si="52"/>
        <v>0</v>
      </c>
      <c r="O264" s="19">
        <f t="shared" si="52"/>
        <v>3000000</v>
      </c>
      <c r="P264" s="19">
        <f t="shared" si="52"/>
        <v>170124.81</v>
      </c>
      <c r="Q264" s="19">
        <f t="shared" si="52"/>
        <v>76958.510000000009</v>
      </c>
      <c r="R264" s="19">
        <f t="shared" si="52"/>
        <v>247083.32</v>
      </c>
      <c r="S264" s="19">
        <f t="shared" si="52"/>
        <v>170124.81</v>
      </c>
      <c r="T264" s="19">
        <f t="shared" si="52"/>
        <v>76958.510000000009</v>
      </c>
      <c r="U264" s="19">
        <f t="shared" si="52"/>
        <v>247083.32</v>
      </c>
      <c r="V264" s="19">
        <f t="shared" si="52"/>
        <v>0</v>
      </c>
      <c r="W264" s="19">
        <f t="shared" ref="W264" si="53">+W72+W140</f>
        <v>2752916.6799999997</v>
      </c>
    </row>
    <row r="265" spans="2:23">
      <c r="B265" s="19" t="str">
        <f t="shared" ref="B265:G271" si="54">+B73</f>
        <v>1 - ADMINISTRACION CENTRAL</v>
      </c>
      <c r="C265" s="19" t="str">
        <f t="shared" si="54"/>
        <v>3-ASEO</v>
      </c>
      <c r="D265" s="19" t="str">
        <f t="shared" si="54"/>
        <v>32-Recargos y Multas</v>
      </c>
      <c r="E265" s="19" t="str">
        <f t="shared" si="54"/>
        <v>1.1.02.03.001.04 - Sanciones contractuales</v>
      </c>
      <c r="F265" s="19" t="str">
        <f t="shared" si="54"/>
        <v>1.2.3.2.07-OTRAS MULTAS, SANCIONES E INTERESES DE MORA</v>
      </c>
      <c r="G265" s="19" t="str">
        <f t="shared" si="54"/>
        <v>2-Sanciones contractuales</v>
      </c>
      <c r="H265" s="19">
        <f t="shared" ref="H265:W271" si="55">+H73+H141</f>
        <v>2000</v>
      </c>
      <c r="I265" s="19">
        <f t="shared" si="55"/>
        <v>2000</v>
      </c>
      <c r="J265" s="19">
        <f t="shared" si="55"/>
        <v>0</v>
      </c>
      <c r="K265" s="19">
        <f t="shared" si="55"/>
        <v>0</v>
      </c>
      <c r="L265" s="19">
        <f t="shared" si="55"/>
        <v>0</v>
      </c>
      <c r="M265" s="19">
        <f t="shared" si="55"/>
        <v>0</v>
      </c>
      <c r="N265" s="19">
        <f t="shared" si="55"/>
        <v>0</v>
      </c>
      <c r="O265" s="19">
        <f t="shared" si="55"/>
        <v>2000</v>
      </c>
      <c r="P265" s="19">
        <f t="shared" si="55"/>
        <v>0</v>
      </c>
      <c r="Q265" s="19">
        <f t="shared" si="55"/>
        <v>0</v>
      </c>
      <c r="R265" s="19">
        <f t="shared" si="55"/>
        <v>0</v>
      </c>
      <c r="S265" s="19">
        <f t="shared" si="55"/>
        <v>0</v>
      </c>
      <c r="T265" s="19">
        <f t="shared" si="55"/>
        <v>0</v>
      </c>
      <c r="U265" s="19">
        <f t="shared" si="55"/>
        <v>0</v>
      </c>
      <c r="V265" s="19">
        <f t="shared" si="55"/>
        <v>0</v>
      </c>
      <c r="W265" s="19">
        <f t="shared" si="55"/>
        <v>2000</v>
      </c>
    </row>
    <row r="266" spans="2:23">
      <c r="B266" s="19" t="str">
        <f t="shared" si="54"/>
        <v>1 - ADMINISTRACION CENTRAL</v>
      </c>
      <c r="C266" s="19" t="str">
        <f t="shared" si="54"/>
        <v>3-ASEO</v>
      </c>
      <c r="D266" s="19" t="str">
        <f t="shared" si="54"/>
        <v>33-Otros Ingresos y  Aprovechamientos</v>
      </c>
      <c r="E266" s="19" t="str">
        <f t="shared" si="54"/>
        <v>1.1.02.05.002.09 - Servicios para la comunidad, sociales y personales</v>
      </c>
      <c r="F266" s="19" t="str">
        <f t="shared" si="54"/>
        <v>1.2.3.2.09-VENTA DE BIENES Y SERVICIOS</v>
      </c>
      <c r="G266" s="19" t="str">
        <f t="shared" si="54"/>
        <v>7-Servicios para la comunidad, sociales y personales</v>
      </c>
      <c r="H266" s="19">
        <f t="shared" si="55"/>
        <v>2000</v>
      </c>
      <c r="I266" s="19">
        <f t="shared" si="55"/>
        <v>2000</v>
      </c>
      <c r="J266" s="19">
        <f t="shared" si="55"/>
        <v>0</v>
      </c>
      <c r="K266" s="19">
        <f t="shared" si="55"/>
        <v>0</v>
      </c>
      <c r="L266" s="19">
        <f t="shared" si="55"/>
        <v>0</v>
      </c>
      <c r="M266" s="19">
        <f t="shared" si="55"/>
        <v>0</v>
      </c>
      <c r="N266" s="19">
        <f t="shared" si="55"/>
        <v>0</v>
      </c>
      <c r="O266" s="19">
        <f t="shared" si="55"/>
        <v>2000</v>
      </c>
      <c r="P266" s="19">
        <f t="shared" si="55"/>
        <v>0</v>
      </c>
      <c r="Q266" s="19">
        <f t="shared" si="55"/>
        <v>0</v>
      </c>
      <c r="R266" s="19">
        <f t="shared" si="55"/>
        <v>0</v>
      </c>
      <c r="S266" s="19">
        <f t="shared" si="55"/>
        <v>0</v>
      </c>
      <c r="T266" s="19">
        <f t="shared" si="55"/>
        <v>0</v>
      </c>
      <c r="U266" s="19">
        <f t="shared" si="55"/>
        <v>0</v>
      </c>
      <c r="V266" s="19">
        <f t="shared" si="55"/>
        <v>0</v>
      </c>
      <c r="W266" s="19">
        <f t="shared" si="55"/>
        <v>2000</v>
      </c>
    </row>
    <row r="267" spans="2:23">
      <c r="B267" s="19" t="str">
        <f t="shared" si="54"/>
        <v>1 - ADMINISTRACION CENTRAL</v>
      </c>
      <c r="C267" s="19" t="str">
        <f t="shared" si="54"/>
        <v>3-ASEO</v>
      </c>
      <c r="D267" s="19" t="str">
        <f t="shared" si="54"/>
        <v>34-Superávit Vigencias Anteriores - Saldos Iniciales</v>
      </c>
      <c r="E267" s="19" t="str">
        <f t="shared" si="54"/>
        <v>1.2.10.02 - Superavit fiscal</v>
      </c>
      <c r="F267" s="19" t="str">
        <f t="shared" si="54"/>
        <v>1.3.3.2.09-R.B. VENTA DE BIENES Y SERVICIOS</v>
      </c>
      <c r="G267" s="19" t="str">
        <f t="shared" si="54"/>
        <v>16-Superávit fiscal</v>
      </c>
      <c r="H267" s="19">
        <f t="shared" si="55"/>
        <v>2000</v>
      </c>
      <c r="I267" s="19">
        <f t="shared" si="55"/>
        <v>2000</v>
      </c>
      <c r="J267" s="19">
        <f t="shared" si="55"/>
        <v>5455977.6200000001</v>
      </c>
      <c r="K267" s="19">
        <f t="shared" si="55"/>
        <v>0</v>
      </c>
      <c r="L267" s="19">
        <f t="shared" si="55"/>
        <v>0</v>
      </c>
      <c r="M267" s="19">
        <f t="shared" si="55"/>
        <v>0</v>
      </c>
      <c r="N267" s="19">
        <f t="shared" si="55"/>
        <v>5455977.6200000001</v>
      </c>
      <c r="O267" s="19">
        <f t="shared" si="55"/>
        <v>5457977.6200000001</v>
      </c>
      <c r="P267" s="19">
        <f t="shared" si="55"/>
        <v>5455977.6200000001</v>
      </c>
      <c r="Q267" s="19">
        <f t="shared" si="55"/>
        <v>0</v>
      </c>
      <c r="R267" s="19">
        <f t="shared" si="55"/>
        <v>5455977.6200000001</v>
      </c>
      <c r="S267" s="19">
        <f t="shared" si="55"/>
        <v>5455977.6200000001</v>
      </c>
      <c r="T267" s="19">
        <f t="shared" si="55"/>
        <v>0</v>
      </c>
      <c r="U267" s="19">
        <f t="shared" si="55"/>
        <v>5455977.6200000001</v>
      </c>
      <c r="V267" s="19">
        <f t="shared" si="55"/>
        <v>0</v>
      </c>
      <c r="W267" s="19">
        <f t="shared" si="55"/>
        <v>2000</v>
      </c>
    </row>
    <row r="268" spans="2:23">
      <c r="B268" s="19" t="str">
        <f t="shared" si="54"/>
        <v>1 - ADMINISTRACION CENTRAL</v>
      </c>
      <c r="C268" s="19" t="str">
        <f t="shared" si="54"/>
        <v>3-ASEO</v>
      </c>
      <c r="D268" s="19" t="str">
        <f t="shared" si="54"/>
        <v>35-Recuperación cartera Propia</v>
      </c>
      <c r="E268" s="19" t="str">
        <f t="shared" si="54"/>
        <v>1.2.09.03 - De personas naturales</v>
      </c>
      <c r="F268" s="19" t="str">
        <f t="shared" si="54"/>
        <v>1.3.1.1.09-RECUPERACION DE CARTERA PRESTAMOS</v>
      </c>
      <c r="G268" s="19" t="str">
        <f t="shared" si="54"/>
        <v>15-De personas naturales</v>
      </c>
      <c r="H268" s="19">
        <f t="shared" si="55"/>
        <v>16000000</v>
      </c>
      <c r="I268" s="19">
        <f t="shared" si="55"/>
        <v>16000000</v>
      </c>
      <c r="J268" s="19">
        <f t="shared" si="55"/>
        <v>0</v>
      </c>
      <c r="K268" s="19">
        <f t="shared" si="55"/>
        <v>0</v>
      </c>
      <c r="L268" s="19">
        <f t="shared" si="55"/>
        <v>0</v>
      </c>
      <c r="M268" s="19">
        <f t="shared" si="55"/>
        <v>0</v>
      </c>
      <c r="N268" s="19">
        <f t="shared" si="55"/>
        <v>0</v>
      </c>
      <c r="O268" s="19">
        <f t="shared" si="55"/>
        <v>16000000</v>
      </c>
      <c r="P268" s="19">
        <f t="shared" si="55"/>
        <v>0</v>
      </c>
      <c r="Q268" s="19">
        <f t="shared" si="55"/>
        <v>0</v>
      </c>
      <c r="R268" s="19">
        <f t="shared" si="55"/>
        <v>0</v>
      </c>
      <c r="S268" s="19">
        <f t="shared" si="55"/>
        <v>30433784</v>
      </c>
      <c r="T268" s="19">
        <f t="shared" si="55"/>
        <v>0</v>
      </c>
      <c r="U268" s="19">
        <f t="shared" si="55"/>
        <v>30433784</v>
      </c>
      <c r="V268" s="19">
        <f t="shared" si="55"/>
        <v>-30433784</v>
      </c>
      <c r="W268" s="19">
        <f t="shared" si="55"/>
        <v>16000000</v>
      </c>
    </row>
    <row r="269" spans="2:23">
      <c r="B269" s="19" t="str">
        <f t="shared" si="54"/>
        <v>1 - ADMINISTRACION CENTRAL</v>
      </c>
      <c r="C269" s="19" t="str">
        <f t="shared" si="54"/>
        <v>3-ASEO</v>
      </c>
      <c r="D269" s="19" t="str">
        <f t="shared" si="54"/>
        <v>37-Aportes y Contribuciones</v>
      </c>
      <c r="E269" s="19" t="str">
        <f t="shared" si="54"/>
        <v>1.2.15.01.004 - De municipios</v>
      </c>
      <c r="F269" s="19" t="str">
        <f t="shared" si="54"/>
        <v>1.3.1.1.13-CAPITALIZACIONES</v>
      </c>
      <c r="G269" s="19" t="str">
        <f t="shared" si="54"/>
        <v>17-De municipios</v>
      </c>
      <c r="H269" s="19">
        <f t="shared" si="55"/>
        <v>2000</v>
      </c>
      <c r="I269" s="19">
        <f t="shared" si="55"/>
        <v>2000</v>
      </c>
      <c r="J269" s="19">
        <f t="shared" si="55"/>
        <v>0</v>
      </c>
      <c r="K269" s="19">
        <f t="shared" si="55"/>
        <v>0</v>
      </c>
      <c r="L269" s="19">
        <f t="shared" si="55"/>
        <v>0</v>
      </c>
      <c r="M269" s="19">
        <f t="shared" si="55"/>
        <v>0</v>
      </c>
      <c r="N269" s="19">
        <f t="shared" si="55"/>
        <v>0</v>
      </c>
      <c r="O269" s="19">
        <f t="shared" si="55"/>
        <v>2000</v>
      </c>
      <c r="P269" s="19">
        <f t="shared" si="55"/>
        <v>0</v>
      </c>
      <c r="Q269" s="19">
        <f t="shared" si="55"/>
        <v>0</v>
      </c>
      <c r="R269" s="19">
        <f t="shared" si="55"/>
        <v>0</v>
      </c>
      <c r="S269" s="19">
        <f t="shared" si="55"/>
        <v>0</v>
      </c>
      <c r="T269" s="19">
        <f t="shared" si="55"/>
        <v>0</v>
      </c>
      <c r="U269" s="19">
        <f t="shared" si="55"/>
        <v>0</v>
      </c>
      <c r="V269" s="19">
        <f t="shared" si="55"/>
        <v>0</v>
      </c>
      <c r="W269" s="19">
        <f t="shared" si="55"/>
        <v>2000</v>
      </c>
    </row>
    <row r="270" spans="2:23">
      <c r="B270" s="19" t="str">
        <f t="shared" si="54"/>
        <v>1 - ADMINISTRACION CENTRAL</v>
      </c>
      <c r="C270" s="19" t="str">
        <f t="shared" si="54"/>
        <v>3-ASEO</v>
      </c>
      <c r="D270" s="19" t="str">
        <f t="shared" si="54"/>
        <v>39-Arriendo comodato</v>
      </c>
      <c r="E270" s="19" t="str">
        <f t="shared" si="54"/>
        <v>1.1.02.05.002.07 - Servicios financieros y servicios conexos; servicios inmobiliarios; y servicios de arrendamiento y leasing</v>
      </c>
      <c r="F270" s="19" t="str">
        <f t="shared" si="54"/>
        <v>1.2.3.2.09-VENTA DE BIENES Y SERVICIOS</v>
      </c>
      <c r="G270" s="19" t="str">
        <f t="shared" si="54"/>
        <v>6-Servicios financieros y servicios conexos servici</v>
      </c>
      <c r="H270" s="19">
        <f t="shared" si="55"/>
        <v>2000</v>
      </c>
      <c r="I270" s="19">
        <f t="shared" si="55"/>
        <v>2000</v>
      </c>
      <c r="J270" s="19">
        <f t="shared" si="55"/>
        <v>0</v>
      </c>
      <c r="K270" s="19">
        <f t="shared" si="55"/>
        <v>0</v>
      </c>
      <c r="L270" s="19">
        <f t="shared" si="55"/>
        <v>0</v>
      </c>
      <c r="M270" s="19">
        <f t="shared" si="55"/>
        <v>0</v>
      </c>
      <c r="N270" s="19">
        <f t="shared" si="55"/>
        <v>0</v>
      </c>
      <c r="O270" s="19">
        <f t="shared" si="55"/>
        <v>2000</v>
      </c>
      <c r="P270" s="19">
        <f t="shared" si="55"/>
        <v>0</v>
      </c>
      <c r="Q270" s="19">
        <f t="shared" si="55"/>
        <v>0</v>
      </c>
      <c r="R270" s="19">
        <f t="shared" si="55"/>
        <v>0</v>
      </c>
      <c r="S270" s="19">
        <f t="shared" si="55"/>
        <v>0</v>
      </c>
      <c r="T270" s="19">
        <f t="shared" si="55"/>
        <v>0</v>
      </c>
      <c r="U270" s="19">
        <f t="shared" si="55"/>
        <v>0</v>
      </c>
      <c r="V270" s="19">
        <f t="shared" si="55"/>
        <v>0</v>
      </c>
      <c r="W270" s="19">
        <f t="shared" si="55"/>
        <v>2000</v>
      </c>
    </row>
    <row r="271" spans="2:23">
      <c r="B271" s="19" t="str">
        <f t="shared" si="54"/>
        <v>1 - ADMINISTRACION CENTRAL</v>
      </c>
      <c r="C271" s="19" t="str">
        <f t="shared" si="54"/>
        <v>3-ASEO</v>
      </c>
      <c r="D271" s="19" t="str">
        <f t="shared" si="54"/>
        <v>40-Fondo de Inversiones</v>
      </c>
      <c r="E271" s="19" t="str">
        <f t="shared" si="54"/>
        <v>1.2.01.01.003 - Otros Ingresos y  Aprovechamientos</v>
      </c>
      <c r="F271" s="19" t="str">
        <f t="shared" si="54"/>
        <v>1.3.1.1.01-DISPOSICION DE ACTIVOS</v>
      </c>
      <c r="G271" s="19" t="str">
        <f t="shared" si="54"/>
        <v>12-Reembolso de participaciones en fondos de inversió</v>
      </c>
      <c r="H271" s="19">
        <f t="shared" si="55"/>
        <v>2000</v>
      </c>
      <c r="I271" s="19">
        <f t="shared" si="55"/>
        <v>2000</v>
      </c>
      <c r="J271" s="19">
        <f t="shared" si="55"/>
        <v>0</v>
      </c>
      <c r="K271" s="19">
        <f t="shared" si="55"/>
        <v>0</v>
      </c>
      <c r="L271" s="19">
        <f t="shared" si="55"/>
        <v>0</v>
      </c>
      <c r="M271" s="19">
        <f t="shared" si="55"/>
        <v>0</v>
      </c>
      <c r="N271" s="19">
        <f t="shared" si="55"/>
        <v>0</v>
      </c>
      <c r="O271" s="19">
        <f t="shared" si="55"/>
        <v>2000</v>
      </c>
      <c r="P271" s="19">
        <f t="shared" si="55"/>
        <v>0</v>
      </c>
      <c r="Q271" s="19">
        <f t="shared" si="55"/>
        <v>0</v>
      </c>
      <c r="R271" s="19">
        <f t="shared" si="55"/>
        <v>0</v>
      </c>
      <c r="S271" s="19">
        <f t="shared" si="55"/>
        <v>0</v>
      </c>
      <c r="T271" s="19">
        <f t="shared" si="55"/>
        <v>0</v>
      </c>
      <c r="U271" s="19">
        <f t="shared" si="55"/>
        <v>0</v>
      </c>
      <c r="V271" s="19">
        <f t="shared" si="55"/>
        <v>0</v>
      </c>
      <c r="W271" s="19">
        <f t="shared" si="55"/>
        <v>2000</v>
      </c>
    </row>
    <row r="274" spans="4:23">
      <c r="D274" s="64" t="s">
        <v>126</v>
      </c>
      <c r="E274" s="65"/>
      <c r="F274" s="5"/>
      <c r="G274" s="5"/>
      <c r="H274" s="66">
        <f>+H205</f>
        <v>1633565010</v>
      </c>
      <c r="I274" s="66">
        <f t="shared" ref="I274:W274" si="56">+I205</f>
        <v>1633565010</v>
      </c>
      <c r="J274" s="66">
        <f t="shared" si="56"/>
        <v>50673.63</v>
      </c>
      <c r="K274" s="66">
        <f t="shared" si="56"/>
        <v>0</v>
      </c>
      <c r="L274" s="66">
        <f t="shared" si="56"/>
        <v>0</v>
      </c>
      <c r="M274" s="66">
        <f t="shared" si="56"/>
        <v>0</v>
      </c>
      <c r="N274" s="66">
        <f t="shared" si="56"/>
        <v>50673.63</v>
      </c>
      <c r="O274" s="66">
        <f t="shared" si="56"/>
        <v>1633615683.6300001</v>
      </c>
      <c r="P274" s="66">
        <f t="shared" si="56"/>
        <v>226897972.32999998</v>
      </c>
      <c r="Q274" s="66">
        <f t="shared" si="56"/>
        <v>119385922.09999999</v>
      </c>
      <c r="R274" s="66">
        <f t="shared" si="56"/>
        <v>346283894.43000001</v>
      </c>
      <c r="S274" s="66">
        <f t="shared" si="56"/>
        <v>153436746.32999998</v>
      </c>
      <c r="T274" s="66">
        <f t="shared" si="56"/>
        <v>75599474.099999994</v>
      </c>
      <c r="U274" s="66">
        <f t="shared" si="56"/>
        <v>229036220.43000001</v>
      </c>
      <c r="V274" s="66">
        <f t="shared" si="56"/>
        <v>117247674</v>
      </c>
      <c r="W274" s="66">
        <f t="shared" si="56"/>
        <v>1287331789.2</v>
      </c>
    </row>
    <row r="275" spans="4:23">
      <c r="D275" s="67" t="s">
        <v>127</v>
      </c>
      <c r="E275" s="65"/>
      <c r="F275" s="5"/>
      <c r="G275" s="5"/>
      <c r="H275" s="66">
        <f>+H227</f>
        <v>907606509</v>
      </c>
      <c r="I275" s="66">
        <f t="shared" ref="I275:W275" si="57">+I227</f>
        <v>907606509</v>
      </c>
      <c r="J275" s="66">
        <f t="shared" si="57"/>
        <v>317331030.81999999</v>
      </c>
      <c r="K275" s="66">
        <f t="shared" si="57"/>
        <v>0</v>
      </c>
      <c r="L275" s="66">
        <f t="shared" si="57"/>
        <v>0</v>
      </c>
      <c r="M275" s="66">
        <f t="shared" si="57"/>
        <v>0</v>
      </c>
      <c r="N275" s="66">
        <f t="shared" si="57"/>
        <v>317331030.81999999</v>
      </c>
      <c r="O275" s="66">
        <f t="shared" si="57"/>
        <v>1224937539.8199999</v>
      </c>
      <c r="P275" s="66">
        <f t="shared" si="57"/>
        <v>450005959.57999998</v>
      </c>
      <c r="Q275" s="66">
        <f t="shared" si="57"/>
        <v>62838241.759999998</v>
      </c>
      <c r="R275" s="66">
        <f t="shared" si="57"/>
        <v>512844201.34000003</v>
      </c>
      <c r="S275" s="66">
        <f t="shared" si="57"/>
        <v>428081890.57999998</v>
      </c>
      <c r="T275" s="66">
        <f t="shared" si="57"/>
        <v>129428264.75999999</v>
      </c>
      <c r="U275" s="66">
        <f t="shared" si="57"/>
        <v>557510155.34000003</v>
      </c>
      <c r="V275" s="66">
        <f t="shared" si="57"/>
        <v>-44665954</v>
      </c>
      <c r="W275" s="66">
        <f t="shared" si="57"/>
        <v>712093338.48000002</v>
      </c>
    </row>
    <row r="276" spans="4:23">
      <c r="D276" s="67" t="s">
        <v>128</v>
      </c>
      <c r="E276" s="65"/>
      <c r="F276" s="50"/>
      <c r="G276" s="50"/>
      <c r="H276" s="66">
        <f>+H248</f>
        <v>1873020138</v>
      </c>
      <c r="I276" s="66">
        <f t="shared" ref="I276:W276" si="58">+I248</f>
        <v>1873020138</v>
      </c>
      <c r="J276" s="66">
        <f t="shared" si="58"/>
        <v>5455977.6200000001</v>
      </c>
      <c r="K276" s="66">
        <f t="shared" si="58"/>
        <v>0</v>
      </c>
      <c r="L276" s="66">
        <f t="shared" si="58"/>
        <v>0</v>
      </c>
      <c r="M276" s="66">
        <f t="shared" si="58"/>
        <v>0</v>
      </c>
      <c r="N276" s="66">
        <f t="shared" si="58"/>
        <v>5455977.6200000001</v>
      </c>
      <c r="O276" s="66">
        <f t="shared" si="58"/>
        <v>1878476115.6199999</v>
      </c>
      <c r="P276" s="66">
        <f t="shared" si="58"/>
        <v>351952740.43000001</v>
      </c>
      <c r="Q276" s="66">
        <f t="shared" si="58"/>
        <v>181052506.50999999</v>
      </c>
      <c r="R276" s="66">
        <f t="shared" si="58"/>
        <v>533005246.94</v>
      </c>
      <c r="S276" s="66">
        <f t="shared" si="58"/>
        <v>293352209.43000001</v>
      </c>
      <c r="T276" s="66">
        <f t="shared" si="58"/>
        <v>128426656.51000001</v>
      </c>
      <c r="U276" s="66">
        <f t="shared" si="58"/>
        <v>421778865.94</v>
      </c>
      <c r="V276" s="66">
        <f t="shared" si="58"/>
        <v>111226381</v>
      </c>
      <c r="W276" s="66">
        <f t="shared" si="58"/>
        <v>1345470868.6800001</v>
      </c>
    </row>
    <row r="277" spans="4:23">
      <c r="D277" s="68" t="s">
        <v>0</v>
      </c>
      <c r="E277" s="69"/>
      <c r="F277" s="60"/>
      <c r="G277" s="60"/>
      <c r="H277" s="70">
        <f>SUM(H274:H276)</f>
        <v>4414191657</v>
      </c>
      <c r="I277" s="70">
        <f t="shared" ref="I277:W277" si="59">SUM(I274:I276)</f>
        <v>4414191657</v>
      </c>
      <c r="J277" s="70">
        <f t="shared" si="59"/>
        <v>322837682.06999999</v>
      </c>
      <c r="K277" s="70">
        <f t="shared" si="59"/>
        <v>0</v>
      </c>
      <c r="L277" s="70">
        <f t="shared" si="59"/>
        <v>0</v>
      </c>
      <c r="M277" s="70">
        <f t="shared" si="59"/>
        <v>0</v>
      </c>
      <c r="N277" s="70">
        <f t="shared" si="59"/>
        <v>322837682.06999999</v>
      </c>
      <c r="O277" s="70">
        <f t="shared" si="59"/>
        <v>4737029339.0699997</v>
      </c>
      <c r="P277" s="70">
        <f t="shared" si="59"/>
        <v>1028856672.3399999</v>
      </c>
      <c r="Q277" s="70">
        <f t="shared" si="59"/>
        <v>363276670.37</v>
      </c>
      <c r="R277" s="70">
        <f t="shared" si="59"/>
        <v>1392133342.71</v>
      </c>
      <c r="S277" s="70">
        <f t="shared" si="59"/>
        <v>874870846.33999991</v>
      </c>
      <c r="T277" s="70">
        <f t="shared" si="59"/>
        <v>333454395.37</v>
      </c>
      <c r="U277" s="70">
        <f t="shared" si="59"/>
        <v>1208325241.71</v>
      </c>
      <c r="V277" s="70">
        <f t="shared" si="59"/>
        <v>183808101</v>
      </c>
      <c r="W277" s="70">
        <f t="shared" si="59"/>
        <v>3344895996.3600001</v>
      </c>
    </row>
    <row r="278" spans="4:23">
      <c r="H278" s="58">
        <f>+H277-H203</f>
        <v>0</v>
      </c>
      <c r="I278" s="58">
        <f t="shared" ref="I278:W278" si="60">+I277-I203</f>
        <v>0</v>
      </c>
      <c r="J278" s="58">
        <f t="shared" si="60"/>
        <v>0</v>
      </c>
      <c r="K278" s="58">
        <f t="shared" si="60"/>
        <v>0</v>
      </c>
      <c r="L278" s="58">
        <f t="shared" si="60"/>
        <v>0</v>
      </c>
      <c r="M278" s="58">
        <f t="shared" si="60"/>
        <v>0</v>
      </c>
      <c r="N278" s="58">
        <f t="shared" si="60"/>
        <v>0</v>
      </c>
      <c r="O278" s="58">
        <f t="shared" si="60"/>
        <v>0</v>
      </c>
      <c r="P278" s="58">
        <f t="shared" si="60"/>
        <v>0</v>
      </c>
      <c r="Q278" s="58">
        <f t="shared" si="60"/>
        <v>0</v>
      </c>
      <c r="R278" s="58">
        <f t="shared" si="60"/>
        <v>0</v>
      </c>
      <c r="S278" s="58">
        <f t="shared" si="60"/>
        <v>0</v>
      </c>
      <c r="T278" s="58">
        <f t="shared" si="60"/>
        <v>0</v>
      </c>
      <c r="U278" s="58">
        <f t="shared" si="60"/>
        <v>0</v>
      </c>
      <c r="V278" s="58">
        <f t="shared" si="60"/>
        <v>0</v>
      </c>
      <c r="W278" s="58">
        <f t="shared" si="60"/>
        <v>0</v>
      </c>
    </row>
    <row r="281" spans="4:23">
      <c r="J281" s="58">
        <f>+J164-J274</f>
        <v>0</v>
      </c>
      <c r="K281" s="58">
        <f t="shared" ref="K281:W284" si="61">+K164-K274</f>
        <v>0</v>
      </c>
      <c r="L281" s="58">
        <f t="shared" si="61"/>
        <v>0</v>
      </c>
      <c r="M281" s="58">
        <f t="shared" si="61"/>
        <v>0</v>
      </c>
      <c r="N281" s="58">
        <f t="shared" si="61"/>
        <v>0</v>
      </c>
      <c r="O281" s="58">
        <f t="shared" si="61"/>
        <v>0</v>
      </c>
      <c r="P281" s="58">
        <f t="shared" si="61"/>
        <v>0</v>
      </c>
      <c r="Q281" s="58">
        <f t="shared" si="61"/>
        <v>0</v>
      </c>
      <c r="R281" s="58">
        <f t="shared" si="61"/>
        <v>0</v>
      </c>
      <c r="S281" s="58">
        <f t="shared" si="61"/>
        <v>0</v>
      </c>
      <c r="T281" s="58">
        <f t="shared" si="61"/>
        <v>0</v>
      </c>
      <c r="U281" s="58">
        <f t="shared" si="61"/>
        <v>0</v>
      </c>
      <c r="V281" s="58">
        <f t="shared" si="61"/>
        <v>0</v>
      </c>
      <c r="W281" s="58">
        <f t="shared" si="61"/>
        <v>0</v>
      </c>
    </row>
    <row r="282" spans="4:23">
      <c r="J282" s="58">
        <f>+J165-J275</f>
        <v>0</v>
      </c>
      <c r="K282" s="58">
        <f t="shared" si="61"/>
        <v>0</v>
      </c>
      <c r="L282" s="58">
        <f t="shared" si="61"/>
        <v>0</v>
      </c>
      <c r="M282" s="58">
        <f t="shared" si="61"/>
        <v>0</v>
      </c>
      <c r="N282" s="58">
        <f t="shared" si="61"/>
        <v>0</v>
      </c>
      <c r="O282" s="58">
        <f t="shared" si="61"/>
        <v>0</v>
      </c>
      <c r="P282" s="58">
        <f t="shared" si="61"/>
        <v>0</v>
      </c>
      <c r="Q282" s="58">
        <f t="shared" si="61"/>
        <v>0</v>
      </c>
      <c r="R282" s="58">
        <f t="shared" si="61"/>
        <v>0</v>
      </c>
      <c r="S282" s="58">
        <f t="shared" si="61"/>
        <v>0</v>
      </c>
      <c r="T282" s="58">
        <f t="shared" si="61"/>
        <v>0</v>
      </c>
      <c r="U282" s="58">
        <f t="shared" si="61"/>
        <v>0</v>
      </c>
      <c r="V282" s="58">
        <f t="shared" si="61"/>
        <v>5.9604644775390625E-8</v>
      </c>
      <c r="W282" s="58">
        <f t="shared" si="61"/>
        <v>0</v>
      </c>
    </row>
    <row r="283" spans="4:23">
      <c r="J283" s="58">
        <f>+J166-J276</f>
        <v>0</v>
      </c>
      <c r="K283" s="58">
        <f t="shared" si="61"/>
        <v>0</v>
      </c>
      <c r="L283" s="58">
        <f t="shared" si="61"/>
        <v>0</v>
      </c>
      <c r="M283" s="58">
        <f t="shared" si="61"/>
        <v>0</v>
      </c>
      <c r="N283" s="58">
        <f t="shared" si="61"/>
        <v>0</v>
      </c>
      <c r="O283" s="58">
        <f t="shared" si="61"/>
        <v>0</v>
      </c>
      <c r="P283" s="58">
        <f t="shared" si="61"/>
        <v>0</v>
      </c>
      <c r="Q283" s="58">
        <f t="shared" si="61"/>
        <v>0</v>
      </c>
      <c r="R283" s="58">
        <f t="shared" si="61"/>
        <v>0</v>
      </c>
      <c r="S283" s="58">
        <f t="shared" si="61"/>
        <v>0</v>
      </c>
      <c r="T283" s="58">
        <f t="shared" si="61"/>
        <v>0</v>
      </c>
      <c r="U283" s="58">
        <f t="shared" si="61"/>
        <v>0</v>
      </c>
      <c r="V283" s="58">
        <f t="shared" si="61"/>
        <v>0</v>
      </c>
      <c r="W283" s="58">
        <f t="shared" si="61"/>
        <v>0</v>
      </c>
    </row>
    <row r="284" spans="4:23">
      <c r="J284" s="58">
        <f>+J167-J277</f>
        <v>0</v>
      </c>
      <c r="K284" s="58">
        <f t="shared" si="61"/>
        <v>0</v>
      </c>
      <c r="L284" s="58">
        <f t="shared" si="61"/>
        <v>0</v>
      </c>
      <c r="M284" s="58">
        <f t="shared" si="61"/>
        <v>0</v>
      </c>
      <c r="N284" s="58">
        <f t="shared" si="61"/>
        <v>0</v>
      </c>
      <c r="O284" s="58">
        <f t="shared" si="61"/>
        <v>0</v>
      </c>
      <c r="P284" s="58">
        <f t="shared" si="61"/>
        <v>0</v>
      </c>
      <c r="Q284" s="58">
        <f t="shared" si="61"/>
        <v>0</v>
      </c>
      <c r="R284" s="58">
        <f t="shared" si="61"/>
        <v>0</v>
      </c>
      <c r="S284" s="58">
        <f t="shared" si="61"/>
        <v>0</v>
      </c>
      <c r="T284" s="58">
        <f t="shared" si="61"/>
        <v>0</v>
      </c>
      <c r="U284" s="58">
        <f t="shared" si="61"/>
        <v>0</v>
      </c>
      <c r="V284" s="58">
        <f t="shared" si="61"/>
        <v>0</v>
      </c>
      <c r="W284" s="58">
        <f t="shared" si="61"/>
        <v>0</v>
      </c>
    </row>
    <row r="286" spans="4:23">
      <c r="Q286" s="5">
        <v>2002051</v>
      </c>
      <c r="T286" s="5">
        <v>1336339</v>
      </c>
    </row>
    <row r="287" spans="4:23">
      <c r="Q287" s="5">
        <v>0</v>
      </c>
      <c r="T287" s="5">
        <v>0</v>
      </c>
    </row>
    <row r="288" spans="4:23">
      <c r="Q288" s="5">
        <v>0</v>
      </c>
      <c r="T288" s="5">
        <v>0</v>
      </c>
    </row>
    <row r="289" spans="17:20">
      <c r="Q289" s="5">
        <v>0</v>
      </c>
      <c r="T289" s="5">
        <v>0</v>
      </c>
    </row>
    <row r="290" spans="17:20">
      <c r="Q290" s="5">
        <v>0</v>
      </c>
      <c r="T290" s="5">
        <v>0</v>
      </c>
    </row>
    <row r="291" spans="17:20">
      <c r="Q291" s="5">
        <v>3961432</v>
      </c>
      <c r="T291" s="5">
        <v>0</v>
      </c>
    </row>
    <row r="292" spans="17:20">
      <c r="Q292" s="5">
        <v>637472</v>
      </c>
      <c r="T292" s="5">
        <v>0</v>
      </c>
    </row>
    <row r="293" spans="17:20">
      <c r="Q293" s="5">
        <v>637472</v>
      </c>
      <c r="T293" s="5">
        <v>0</v>
      </c>
    </row>
    <row r="294" spans="17:20">
      <c r="Q294" s="5">
        <v>2140084</v>
      </c>
      <c r="T294" s="5">
        <v>0</v>
      </c>
    </row>
    <row r="295" spans="17:20">
      <c r="Q295" s="5">
        <v>2140084</v>
      </c>
      <c r="T295" s="5">
        <v>0</v>
      </c>
    </row>
    <row r="296" spans="17:20">
      <c r="Q296" s="5">
        <v>1183876</v>
      </c>
      <c r="T296" s="5">
        <v>0</v>
      </c>
    </row>
    <row r="297" spans="17:20">
      <c r="Q297" s="5">
        <v>1183876</v>
      </c>
      <c r="T297" s="5">
        <v>0</v>
      </c>
    </row>
    <row r="298" spans="17:20">
      <c r="Q298" s="5">
        <v>0</v>
      </c>
      <c r="T298" s="5">
        <v>0</v>
      </c>
    </row>
    <row r="299" spans="17:20">
      <c r="Q299" s="5">
        <v>0</v>
      </c>
      <c r="T299" s="5">
        <v>0</v>
      </c>
    </row>
    <row r="300" spans="17:20">
      <c r="Q300" s="5">
        <v>0</v>
      </c>
      <c r="T300" s="5">
        <v>0</v>
      </c>
    </row>
    <row r="301" spans="17:20">
      <c r="Q301" s="5">
        <v>0</v>
      </c>
      <c r="T301" s="5">
        <v>0</v>
      </c>
    </row>
    <row r="302" spans="17:20">
      <c r="Q302" s="5">
        <v>0</v>
      </c>
      <c r="T302" s="5">
        <v>0</v>
      </c>
    </row>
    <row r="303" spans="17:20">
      <c r="Q303" s="5">
        <v>0</v>
      </c>
      <c r="T303" s="5">
        <v>0</v>
      </c>
    </row>
    <row r="304" spans="17:20">
      <c r="Q304" s="5">
        <v>0</v>
      </c>
      <c r="T304" s="5">
        <v>0</v>
      </c>
    </row>
    <row r="305" spans="17:20">
      <c r="Q305" s="5">
        <v>0</v>
      </c>
      <c r="T305" s="5">
        <v>0</v>
      </c>
    </row>
    <row r="307" spans="17:20">
      <c r="Q307" s="5">
        <v>0</v>
      </c>
      <c r="T307" s="5">
        <v>0</v>
      </c>
    </row>
    <row r="308" spans="17:20">
      <c r="Q308" s="5">
        <v>0</v>
      </c>
      <c r="T308" s="5">
        <v>0</v>
      </c>
    </row>
    <row r="309" spans="17:20">
      <c r="Q309" s="5">
        <v>0</v>
      </c>
      <c r="T309" s="5">
        <v>0</v>
      </c>
    </row>
    <row r="310" spans="17:20">
      <c r="Q310" s="5">
        <v>0</v>
      </c>
      <c r="T310" s="5">
        <v>0</v>
      </c>
    </row>
    <row r="311" spans="17:20">
      <c r="Q311" s="5">
        <v>0</v>
      </c>
      <c r="T311" s="5">
        <v>0</v>
      </c>
    </row>
    <row r="312" spans="17:20">
      <c r="Q312" s="5">
        <v>0</v>
      </c>
      <c r="T312" s="5">
        <v>0</v>
      </c>
    </row>
    <row r="314" spans="17:20">
      <c r="Q314" s="5">
        <v>0</v>
      </c>
      <c r="T314" s="5">
        <v>0</v>
      </c>
    </row>
    <row r="316" spans="17:20">
      <c r="Q316" s="5">
        <v>0</v>
      </c>
      <c r="T316" s="5">
        <v>0</v>
      </c>
    </row>
    <row r="317" spans="17:20">
      <c r="Q317" s="5">
        <v>0</v>
      </c>
    </row>
    <row r="318" spans="17:20">
      <c r="Q318" s="5">
        <v>0</v>
      </c>
      <c r="T318" s="5">
        <v>0</v>
      </c>
    </row>
    <row r="320" spans="17:20">
      <c r="Q320" s="5">
        <v>0</v>
      </c>
      <c r="T320" s="5">
        <v>0</v>
      </c>
    </row>
    <row r="321" spans="20:20">
      <c r="T321" s="5">
        <v>0</v>
      </c>
    </row>
  </sheetData>
  <mergeCells count="9">
    <mergeCell ref="J9:M9"/>
    <mergeCell ref="P9:R9"/>
    <mergeCell ref="S9:U9"/>
    <mergeCell ref="V9:W9"/>
    <mergeCell ref="B2:W2"/>
    <mergeCell ref="B3:W3"/>
    <mergeCell ref="B4:W4"/>
    <mergeCell ref="B5:W5"/>
    <mergeCell ref="B6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84"/>
  <sheetViews>
    <sheetView topLeftCell="D13" workbookViewId="0">
      <selection activeCell="Q33" sqref="Q33"/>
    </sheetView>
  </sheetViews>
  <sheetFormatPr baseColWidth="10" defaultColWidth="11.44140625" defaultRowHeight="12"/>
  <cols>
    <col min="1" max="1" width="11.44140625" style="5"/>
    <col min="2" max="2" width="27.6640625" style="5" customWidth="1"/>
    <col min="3" max="3" width="22.33203125" style="5" customWidth="1"/>
    <col min="4" max="4" width="29.44140625" style="5" customWidth="1"/>
    <col min="5" max="5" width="47.44140625" style="4" hidden="1" customWidth="1"/>
    <col min="6" max="6" width="32.33203125" style="4" hidden="1" customWidth="1"/>
    <col min="7" max="7" width="26.109375" style="4" hidden="1" customWidth="1"/>
    <col min="8" max="15" width="17.33203125" style="5" customWidth="1"/>
    <col min="16" max="17" width="16.109375" style="5" customWidth="1"/>
    <col min="18" max="18" width="16.44140625" style="5" customWidth="1"/>
    <col min="19" max="19" width="16.33203125" style="5" customWidth="1"/>
    <col min="20" max="20" width="15.44140625" style="5" customWidth="1"/>
    <col min="21" max="21" width="18.44140625" style="5" customWidth="1"/>
    <col min="22" max="22" width="15.44140625" style="5" hidden="1" customWidth="1"/>
    <col min="23" max="23" width="17.33203125" style="5" hidden="1" customWidth="1"/>
    <col min="24" max="16384" width="11.44140625" style="5"/>
  </cols>
  <sheetData>
    <row r="2" spans="2:23" ht="18">
      <c r="B2" s="117" t="s">
        <v>29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2:23" ht="18">
      <c r="B3" s="116" t="s">
        <v>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2:23" ht="18">
      <c r="B4" s="116" t="s">
        <v>30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2:23" ht="18">
      <c r="B5" s="115" t="s">
        <v>31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2:23">
      <c r="B6" s="118" t="s">
        <v>2</v>
      </c>
      <c r="C6" s="118"/>
      <c r="D6" s="6"/>
      <c r="E6" s="7"/>
      <c r="F6" s="8"/>
      <c r="G6" s="8"/>
      <c r="H6" s="9"/>
      <c r="I6" s="9"/>
      <c r="J6" s="9"/>
      <c r="K6" s="9"/>
      <c r="L6" s="9"/>
      <c r="M6" s="9"/>
      <c r="N6" s="9"/>
      <c r="O6" s="9"/>
    </row>
    <row r="7" spans="2:23">
      <c r="B7" s="10" t="s">
        <v>32</v>
      </c>
      <c r="C7" s="11">
        <v>44562</v>
      </c>
      <c r="D7" s="11"/>
      <c r="E7" s="12"/>
      <c r="F7" s="8"/>
      <c r="G7" s="8"/>
      <c r="H7" s="9"/>
      <c r="I7" s="9"/>
      <c r="J7" s="9"/>
      <c r="K7" s="9"/>
      <c r="L7" s="9"/>
      <c r="M7" s="9"/>
      <c r="N7" s="9"/>
      <c r="O7" s="9"/>
    </row>
    <row r="8" spans="2:23">
      <c r="B8" s="13" t="s">
        <v>33</v>
      </c>
      <c r="C8" s="14">
        <v>44592</v>
      </c>
      <c r="D8" s="11"/>
      <c r="E8" s="12"/>
      <c r="F8" s="8"/>
      <c r="G8" s="8"/>
      <c r="H8" s="9"/>
      <c r="I8" s="9"/>
      <c r="J8" s="9"/>
      <c r="K8" s="9"/>
      <c r="L8" s="9"/>
      <c r="M8" s="9"/>
      <c r="N8" s="9"/>
      <c r="O8" s="9"/>
    </row>
    <row r="9" spans="2:23" s="54" customFormat="1" ht="18" customHeight="1">
      <c r="D9" s="55"/>
      <c r="E9" s="56"/>
      <c r="F9" s="56"/>
      <c r="G9" s="56"/>
      <c r="H9" s="57"/>
      <c r="I9" s="57"/>
      <c r="J9" s="114" t="s">
        <v>35</v>
      </c>
      <c r="K9" s="114"/>
      <c r="L9" s="114"/>
      <c r="M9" s="114"/>
      <c r="N9" s="57"/>
      <c r="O9" s="57"/>
      <c r="P9" s="119" t="s">
        <v>13</v>
      </c>
      <c r="Q9" s="119"/>
      <c r="R9" s="119"/>
      <c r="S9" s="119" t="s">
        <v>14</v>
      </c>
      <c r="T9" s="119"/>
      <c r="U9" s="119"/>
      <c r="V9" s="119" t="s">
        <v>16</v>
      </c>
      <c r="W9" s="120"/>
    </row>
    <row r="10" spans="2:23" s="18" customFormat="1" ht="30.6">
      <c r="B10" s="15" t="s">
        <v>3</v>
      </c>
      <c r="C10" s="15" t="s">
        <v>4</v>
      </c>
      <c r="D10" s="15" t="s">
        <v>5</v>
      </c>
      <c r="E10" s="16" t="s">
        <v>6</v>
      </c>
      <c r="F10" s="16" t="s">
        <v>7</v>
      </c>
      <c r="G10" s="16" t="s">
        <v>34</v>
      </c>
      <c r="H10" s="17" t="s">
        <v>8</v>
      </c>
      <c r="I10" s="17" t="s">
        <v>8</v>
      </c>
      <c r="J10" s="1" t="s">
        <v>19</v>
      </c>
      <c r="K10" s="1" t="s">
        <v>20</v>
      </c>
      <c r="L10" s="1" t="s">
        <v>21</v>
      </c>
      <c r="M10" s="3" t="s">
        <v>22</v>
      </c>
      <c r="N10" s="17" t="s">
        <v>25</v>
      </c>
      <c r="O10" s="17" t="s">
        <v>36</v>
      </c>
      <c r="P10" s="2" t="s">
        <v>15</v>
      </c>
      <c r="Q10" s="1" t="s">
        <v>123</v>
      </c>
      <c r="R10" s="1" t="s">
        <v>11</v>
      </c>
      <c r="S10" s="2" t="s">
        <v>15</v>
      </c>
      <c r="T10" s="1" t="s">
        <v>124</v>
      </c>
      <c r="U10" s="1" t="s">
        <v>12</v>
      </c>
      <c r="V10" s="1" t="s">
        <v>17</v>
      </c>
      <c r="W10" s="1" t="s">
        <v>18</v>
      </c>
    </row>
    <row r="11" spans="2:23">
      <c r="B11" s="19" t="s">
        <v>9</v>
      </c>
      <c r="C11" s="19"/>
      <c r="D11" s="19"/>
      <c r="E11" s="20"/>
      <c r="F11" s="21"/>
      <c r="G11" s="21"/>
      <c r="H11" s="22">
        <v>4414191657</v>
      </c>
      <c r="I11" s="22">
        <f>+I12+I80</f>
        <v>4414191657</v>
      </c>
      <c r="J11" s="22">
        <f>+J12+J80</f>
        <v>322837682.06999999</v>
      </c>
      <c r="K11" s="22">
        <f>+K12+K80</f>
        <v>0</v>
      </c>
      <c r="L11" s="22">
        <f>+L12+L80</f>
        <v>0</v>
      </c>
      <c r="M11" s="22">
        <f>+M12+M80</f>
        <v>0</v>
      </c>
      <c r="N11" s="22">
        <f>+J11+K11+L11+M11</f>
        <v>322837682.06999999</v>
      </c>
      <c r="O11" s="22">
        <f>+I11+N11</f>
        <v>4737029339.0699997</v>
      </c>
      <c r="P11" s="23">
        <f>+'03'!R11</f>
        <v>1392133342.71</v>
      </c>
      <c r="Q11" s="22">
        <f>+Q12+Q80</f>
        <v>354074473.65999997</v>
      </c>
      <c r="R11" s="23">
        <f>+P11+Q11</f>
        <v>1746207816.3699999</v>
      </c>
      <c r="S11" s="61">
        <f>+'03'!U11</f>
        <v>1208325241.71</v>
      </c>
      <c r="T11" s="22">
        <f>+T12+T80</f>
        <v>253091603.66</v>
      </c>
      <c r="U11" s="61">
        <f>+S11+T11</f>
        <v>1461416845.3700001</v>
      </c>
      <c r="V11" s="22">
        <f>+R11-U11</f>
        <v>284790970.99999976</v>
      </c>
      <c r="W11" s="22">
        <f>+O11-R11</f>
        <v>2990821522.6999998</v>
      </c>
    </row>
    <row r="12" spans="2:23">
      <c r="B12" s="23" t="s">
        <v>37</v>
      </c>
      <c r="C12" s="23"/>
      <c r="D12" s="23"/>
      <c r="E12" s="24"/>
      <c r="F12" s="25"/>
      <c r="G12" s="25"/>
      <c r="H12" s="23">
        <v>3844081899</v>
      </c>
      <c r="I12" s="23">
        <f>+I13+I35+I56</f>
        <v>3844081899</v>
      </c>
      <c r="J12" s="23">
        <f>+J13+J35+J56</f>
        <v>322837682.06999999</v>
      </c>
      <c r="K12" s="23">
        <f>+K13+K35+K56</f>
        <v>0</v>
      </c>
      <c r="L12" s="23">
        <f>+L13+L35+L56</f>
        <v>0</v>
      </c>
      <c r="M12" s="23">
        <f>+M13+M35+M56</f>
        <v>0</v>
      </c>
      <c r="N12" s="23">
        <f t="shared" ref="N12:N75" si="0">+J12+K12+L12+M12</f>
        <v>322837682.06999999</v>
      </c>
      <c r="O12" s="23">
        <f t="shared" ref="O12:O75" si="1">+I12+N12</f>
        <v>4166919581.0700002</v>
      </c>
      <c r="P12" s="23">
        <f>+'03'!R12</f>
        <v>1273718408.71</v>
      </c>
      <c r="Q12" s="23">
        <f>+Q13+Q35+Q56</f>
        <v>316790567.65999997</v>
      </c>
      <c r="R12" s="23">
        <f t="shared" ref="R12:R75" si="2">+P12+Q12</f>
        <v>1590508976.3699999</v>
      </c>
      <c r="S12" s="61">
        <f>+'03'!U12</f>
        <v>1148965473.71</v>
      </c>
      <c r="T12" s="23">
        <f>+T13+T35+T56</f>
        <v>225421891.66</v>
      </c>
      <c r="U12" s="61">
        <f t="shared" ref="U12:U75" si="3">+S12+T12</f>
        <v>1374387365.3700001</v>
      </c>
      <c r="V12" s="23">
        <f t="shared" ref="V12:V75" si="4">+R12-U12</f>
        <v>216121610.99999976</v>
      </c>
      <c r="W12" s="23">
        <f t="shared" ref="W12:W75" si="5">+O12-R12</f>
        <v>2576410604.7000003</v>
      </c>
    </row>
    <row r="13" spans="2:23">
      <c r="B13" s="26" t="s">
        <v>37</v>
      </c>
      <c r="C13" s="26" t="s">
        <v>38</v>
      </c>
      <c r="D13" s="26" t="s">
        <v>5</v>
      </c>
      <c r="E13" s="27"/>
      <c r="F13" s="28"/>
      <c r="G13" s="28" t="s">
        <v>39</v>
      </c>
      <c r="H13" s="26">
        <v>1339318334</v>
      </c>
      <c r="I13" s="26">
        <f>SUM(I14:I34)</f>
        <v>1339318334</v>
      </c>
      <c r="J13" s="26">
        <f>SUM(J14:J34)</f>
        <v>50673.63</v>
      </c>
      <c r="K13" s="26">
        <f>SUM(K14:K34)</f>
        <v>0</v>
      </c>
      <c r="L13" s="26">
        <f>SUM(L14:L34)</f>
        <v>0</v>
      </c>
      <c r="M13" s="26">
        <f>SUM(M14:M34)</f>
        <v>0</v>
      </c>
      <c r="N13" s="26">
        <f t="shared" si="0"/>
        <v>50673.63</v>
      </c>
      <c r="O13" s="26">
        <f t="shared" si="1"/>
        <v>1339369007.6300001</v>
      </c>
      <c r="P13" s="23">
        <f>+'03'!R13</f>
        <v>291505532.42999995</v>
      </c>
      <c r="Q13" s="26">
        <f>SUM(Q14:Q34)</f>
        <v>95322150.430000007</v>
      </c>
      <c r="R13" s="23">
        <f t="shared" si="2"/>
        <v>386827682.85999995</v>
      </c>
      <c r="S13" s="61">
        <f>+'03'!U13</f>
        <v>202283203.42999998</v>
      </c>
      <c r="T13" s="26">
        <f>SUM(T14:T34)</f>
        <v>70249491.430000007</v>
      </c>
      <c r="U13" s="61">
        <f t="shared" si="3"/>
        <v>272532694.86000001</v>
      </c>
      <c r="V13" s="26">
        <f t="shared" si="4"/>
        <v>114294987.99999994</v>
      </c>
      <c r="W13" s="26">
        <f t="shared" si="5"/>
        <v>952541324.77000022</v>
      </c>
    </row>
    <row r="14" spans="2:23">
      <c r="B14" s="19" t="s">
        <v>37</v>
      </c>
      <c r="C14" s="19" t="s">
        <v>38</v>
      </c>
      <c r="D14" s="19" t="s">
        <v>40</v>
      </c>
      <c r="E14" s="20" t="s">
        <v>41</v>
      </c>
      <c r="F14" s="21" t="s">
        <v>42</v>
      </c>
      <c r="G14" s="21" t="s">
        <v>43</v>
      </c>
      <c r="H14" s="19">
        <v>188150357</v>
      </c>
      <c r="I14" s="19">
        <v>188150357</v>
      </c>
      <c r="J14" s="19"/>
      <c r="K14" s="19"/>
      <c r="L14" s="19"/>
      <c r="M14" s="19"/>
      <c r="N14" s="19">
        <f t="shared" si="0"/>
        <v>0</v>
      </c>
      <c r="O14" s="19">
        <f t="shared" si="1"/>
        <v>188150357</v>
      </c>
      <c r="P14" s="23">
        <f>+'03'!R14</f>
        <v>55891770</v>
      </c>
      <c r="Q14" s="19">
        <v>19021081</v>
      </c>
      <c r="R14" s="23">
        <f t="shared" si="2"/>
        <v>74912851</v>
      </c>
      <c r="S14" s="61">
        <f>+'03'!U14</f>
        <v>54097931</v>
      </c>
      <c r="T14" s="19">
        <v>18099680</v>
      </c>
      <c r="U14" s="61">
        <f t="shared" si="3"/>
        <v>72197611</v>
      </c>
      <c r="V14" s="19">
        <f t="shared" si="4"/>
        <v>2715240</v>
      </c>
      <c r="W14" s="19">
        <f t="shared" si="5"/>
        <v>113237506</v>
      </c>
    </row>
    <row r="15" spans="2:23">
      <c r="B15" s="19" t="s">
        <v>37</v>
      </c>
      <c r="C15" s="19" t="s">
        <v>38</v>
      </c>
      <c r="D15" s="19" t="s">
        <v>44</v>
      </c>
      <c r="E15" s="20" t="s">
        <v>41</v>
      </c>
      <c r="F15" s="21" t="s">
        <v>42</v>
      </c>
      <c r="G15" s="21" t="s">
        <v>43</v>
      </c>
      <c r="H15" s="19">
        <v>394450492</v>
      </c>
      <c r="I15" s="19">
        <v>394450492</v>
      </c>
      <c r="J15" s="19"/>
      <c r="K15" s="19"/>
      <c r="L15" s="19"/>
      <c r="M15" s="19"/>
      <c r="N15" s="19">
        <f t="shared" si="0"/>
        <v>0</v>
      </c>
      <c r="O15" s="19">
        <f t="shared" si="1"/>
        <v>394450492</v>
      </c>
      <c r="P15" s="23">
        <f>+'03'!R15</f>
        <v>86058202</v>
      </c>
      <c r="Q15" s="19">
        <v>27587833</v>
      </c>
      <c r="R15" s="23">
        <f t="shared" si="2"/>
        <v>113646035</v>
      </c>
      <c r="S15" s="61">
        <f>+'03'!U15</f>
        <v>61660489</v>
      </c>
      <c r="T15" s="19">
        <v>23912854</v>
      </c>
      <c r="U15" s="61">
        <f t="shared" si="3"/>
        <v>85573343</v>
      </c>
      <c r="V15" s="19">
        <f t="shared" si="4"/>
        <v>28072692</v>
      </c>
      <c r="W15" s="19">
        <f t="shared" si="5"/>
        <v>280804457</v>
      </c>
    </row>
    <row r="16" spans="2:23">
      <c r="B16" s="19" t="s">
        <v>37</v>
      </c>
      <c r="C16" s="19" t="s">
        <v>38</v>
      </c>
      <c r="D16" s="19" t="s">
        <v>45</v>
      </c>
      <c r="E16" s="20" t="s">
        <v>41</v>
      </c>
      <c r="F16" s="21" t="s">
        <v>42</v>
      </c>
      <c r="G16" s="21" t="s">
        <v>43</v>
      </c>
      <c r="H16" s="19">
        <v>436413310</v>
      </c>
      <c r="I16" s="19">
        <v>436413310</v>
      </c>
      <c r="J16" s="19"/>
      <c r="K16" s="19"/>
      <c r="L16" s="19"/>
      <c r="M16" s="19"/>
      <c r="N16" s="19">
        <f t="shared" si="0"/>
        <v>0</v>
      </c>
      <c r="O16" s="19">
        <f t="shared" si="1"/>
        <v>436413310</v>
      </c>
      <c r="P16" s="23">
        <f>+'03'!R16</f>
        <v>93875080</v>
      </c>
      <c r="Q16" s="19">
        <v>30093704</v>
      </c>
      <c r="R16" s="23">
        <f t="shared" si="2"/>
        <v>123968784</v>
      </c>
      <c r="S16" s="61">
        <f>+'03'!U16</f>
        <v>67261265</v>
      </c>
      <c r="T16" s="19">
        <v>26084919</v>
      </c>
      <c r="U16" s="61">
        <f t="shared" si="3"/>
        <v>93346184</v>
      </c>
      <c r="V16" s="19">
        <f t="shared" si="4"/>
        <v>30622600</v>
      </c>
      <c r="W16" s="19">
        <f t="shared" si="5"/>
        <v>312444526</v>
      </c>
    </row>
    <row r="17" spans="2:23">
      <c r="B17" s="19" t="s">
        <v>37</v>
      </c>
      <c r="C17" s="19" t="s">
        <v>38</v>
      </c>
      <c r="D17" s="19" t="s">
        <v>46</v>
      </c>
      <c r="E17" s="20" t="s">
        <v>41</v>
      </c>
      <c r="F17" s="21" t="s">
        <v>42</v>
      </c>
      <c r="G17" s="21" t="s">
        <v>43</v>
      </c>
      <c r="H17" s="19">
        <v>8392564</v>
      </c>
      <c r="I17" s="19">
        <v>8392564</v>
      </c>
      <c r="J17" s="19"/>
      <c r="K17" s="19"/>
      <c r="L17" s="19"/>
      <c r="M17" s="19"/>
      <c r="N17" s="19">
        <f t="shared" si="0"/>
        <v>0</v>
      </c>
      <c r="O17" s="19">
        <f t="shared" si="1"/>
        <v>8392564</v>
      </c>
      <c r="P17" s="23">
        <f>+'03'!R17</f>
        <v>1432792</v>
      </c>
      <c r="Q17" s="19">
        <v>459313</v>
      </c>
      <c r="R17" s="23">
        <f t="shared" si="2"/>
        <v>1892105</v>
      </c>
      <c r="S17" s="61">
        <f>+'03'!U17</f>
        <v>1026592</v>
      </c>
      <c r="T17" s="19">
        <v>398128</v>
      </c>
      <c r="U17" s="61">
        <f t="shared" si="3"/>
        <v>1424720</v>
      </c>
      <c r="V17" s="19">
        <f t="shared" si="4"/>
        <v>467385</v>
      </c>
      <c r="W17" s="19">
        <f t="shared" si="5"/>
        <v>6500459</v>
      </c>
    </row>
    <row r="18" spans="2:23">
      <c r="B18" s="19" t="s">
        <v>37</v>
      </c>
      <c r="C18" s="19" t="s">
        <v>38</v>
      </c>
      <c r="D18" s="19" t="s">
        <v>47</v>
      </c>
      <c r="E18" s="20" t="s">
        <v>41</v>
      </c>
      <c r="F18" s="21" t="s">
        <v>42</v>
      </c>
      <c r="G18" s="21" t="s">
        <v>43</v>
      </c>
      <c r="H18" s="19">
        <v>13000000</v>
      </c>
      <c r="I18" s="19">
        <v>13000000</v>
      </c>
      <c r="J18" s="19"/>
      <c r="K18" s="19"/>
      <c r="L18" s="19"/>
      <c r="M18" s="19"/>
      <c r="N18" s="19">
        <f t="shared" si="0"/>
        <v>0</v>
      </c>
      <c r="O18" s="19">
        <f t="shared" si="1"/>
        <v>13000000</v>
      </c>
      <c r="P18" s="23">
        <f>+'03'!R18</f>
        <v>1383748</v>
      </c>
      <c r="Q18" s="19">
        <v>893183</v>
      </c>
      <c r="R18" s="23">
        <f t="shared" si="2"/>
        <v>2276931</v>
      </c>
      <c r="S18" s="61">
        <f>+'03'!U18</f>
        <v>1355044</v>
      </c>
      <c r="T18" s="19">
        <v>452432</v>
      </c>
      <c r="U18" s="61">
        <f t="shared" si="3"/>
        <v>1807476</v>
      </c>
      <c r="V18" s="19">
        <f t="shared" si="4"/>
        <v>469455</v>
      </c>
      <c r="W18" s="19">
        <f t="shared" si="5"/>
        <v>10723069</v>
      </c>
    </row>
    <row r="19" spans="2:23">
      <c r="B19" s="19" t="s">
        <v>37</v>
      </c>
      <c r="C19" s="19" t="s">
        <v>38</v>
      </c>
      <c r="D19" s="19" t="s">
        <v>48</v>
      </c>
      <c r="E19" s="20" t="s">
        <v>41</v>
      </c>
      <c r="F19" s="21" t="s">
        <v>42</v>
      </c>
      <c r="G19" s="21" t="s">
        <v>43</v>
      </c>
      <c r="H19" s="19">
        <v>8000000</v>
      </c>
      <c r="I19" s="19">
        <v>8000000</v>
      </c>
      <c r="J19" s="19"/>
      <c r="K19" s="19"/>
      <c r="L19" s="19"/>
      <c r="M19" s="19"/>
      <c r="N19" s="19">
        <f t="shared" si="0"/>
        <v>0</v>
      </c>
      <c r="O19" s="19">
        <f t="shared" si="1"/>
        <v>8000000</v>
      </c>
      <c r="P19" s="23">
        <f>+'03'!R19</f>
        <v>0</v>
      </c>
      <c r="Q19" s="19">
        <v>0</v>
      </c>
      <c r="R19" s="23">
        <f t="shared" si="2"/>
        <v>0</v>
      </c>
      <c r="S19" s="61">
        <f>+'03'!U19</f>
        <v>0</v>
      </c>
      <c r="T19" s="19">
        <v>0</v>
      </c>
      <c r="U19" s="61">
        <f t="shared" si="3"/>
        <v>0</v>
      </c>
      <c r="V19" s="19">
        <f t="shared" si="4"/>
        <v>0</v>
      </c>
      <c r="W19" s="19">
        <f t="shared" si="5"/>
        <v>8000000</v>
      </c>
    </row>
    <row r="20" spans="2:23">
      <c r="B20" s="19" t="s">
        <v>37</v>
      </c>
      <c r="C20" s="19" t="s">
        <v>38</v>
      </c>
      <c r="D20" s="19" t="s">
        <v>49</v>
      </c>
      <c r="E20" s="20" t="s">
        <v>41</v>
      </c>
      <c r="F20" s="21" t="s">
        <v>42</v>
      </c>
      <c r="G20" s="21" t="s">
        <v>43</v>
      </c>
      <c r="H20" s="19">
        <v>17000000</v>
      </c>
      <c r="I20" s="19">
        <v>17000000</v>
      </c>
      <c r="J20" s="19"/>
      <c r="K20" s="19"/>
      <c r="L20" s="19"/>
      <c r="M20" s="19"/>
      <c r="N20" s="19">
        <f t="shared" si="0"/>
        <v>0</v>
      </c>
      <c r="O20" s="19">
        <f t="shared" si="1"/>
        <v>17000000</v>
      </c>
      <c r="P20" s="23">
        <f>+'03'!R20</f>
        <v>0</v>
      </c>
      <c r="Q20" s="19"/>
      <c r="R20" s="23">
        <f t="shared" si="2"/>
        <v>0</v>
      </c>
      <c r="S20" s="61">
        <f>+'03'!U20</f>
        <v>0</v>
      </c>
      <c r="T20" s="19"/>
      <c r="U20" s="61">
        <f t="shared" si="3"/>
        <v>0</v>
      </c>
      <c r="V20" s="19">
        <f t="shared" si="4"/>
        <v>0</v>
      </c>
      <c r="W20" s="19">
        <f t="shared" si="5"/>
        <v>17000000</v>
      </c>
    </row>
    <row r="21" spans="2:23">
      <c r="B21" s="19" t="s">
        <v>37</v>
      </c>
      <c r="C21" s="19" t="s">
        <v>38</v>
      </c>
      <c r="D21" s="19" t="s">
        <v>50</v>
      </c>
      <c r="E21" s="20" t="s">
        <v>51</v>
      </c>
      <c r="F21" s="21" t="s">
        <v>52</v>
      </c>
      <c r="G21" s="21" t="s">
        <v>53</v>
      </c>
      <c r="H21" s="19">
        <v>2500000</v>
      </c>
      <c r="I21" s="19">
        <v>2500000</v>
      </c>
      <c r="J21" s="19"/>
      <c r="K21" s="19"/>
      <c r="L21" s="19"/>
      <c r="M21" s="19"/>
      <c r="N21" s="19">
        <f t="shared" si="0"/>
        <v>0</v>
      </c>
      <c r="O21" s="19">
        <f t="shared" si="1"/>
        <v>2500000</v>
      </c>
      <c r="P21" s="23">
        <f>+'03'!R21</f>
        <v>5894216</v>
      </c>
      <c r="Q21" s="19">
        <v>1593267</v>
      </c>
      <c r="R21" s="23">
        <f t="shared" si="2"/>
        <v>7487483</v>
      </c>
      <c r="S21" s="61">
        <f>+'03'!U21</f>
        <v>1111819</v>
      </c>
      <c r="T21" s="19">
        <v>668001</v>
      </c>
      <c r="U21" s="61">
        <f t="shared" si="3"/>
        <v>1779820</v>
      </c>
      <c r="V21" s="19">
        <f t="shared" si="4"/>
        <v>5707663</v>
      </c>
      <c r="W21" s="19">
        <f t="shared" si="5"/>
        <v>-4987483</v>
      </c>
    </row>
    <row r="22" spans="2:23">
      <c r="B22" s="19" t="s">
        <v>37</v>
      </c>
      <c r="C22" s="19" t="s">
        <v>38</v>
      </c>
      <c r="D22" s="19" t="s">
        <v>54</v>
      </c>
      <c r="E22" s="20" t="s">
        <v>55</v>
      </c>
      <c r="F22" s="21" t="s">
        <v>56</v>
      </c>
      <c r="G22" s="21" t="s">
        <v>57</v>
      </c>
      <c r="H22" s="19">
        <v>69948950</v>
      </c>
      <c r="I22" s="19">
        <v>69948950</v>
      </c>
      <c r="J22" s="19"/>
      <c r="K22" s="19"/>
      <c r="L22" s="19"/>
      <c r="M22" s="19"/>
      <c r="N22" s="19">
        <f t="shared" si="0"/>
        <v>0</v>
      </c>
      <c r="O22" s="19">
        <f t="shared" si="1"/>
        <v>69948950</v>
      </c>
      <c r="P22" s="23">
        <f>+'03'!R22</f>
        <v>15265477</v>
      </c>
      <c r="Q22" s="19">
        <v>5192059</v>
      </c>
      <c r="R22" s="23">
        <f t="shared" si="2"/>
        <v>20457536</v>
      </c>
      <c r="S22" s="61">
        <f>+'03'!U22</f>
        <v>0</v>
      </c>
      <c r="T22" s="19">
        <v>0</v>
      </c>
      <c r="U22" s="61">
        <f t="shared" si="3"/>
        <v>0</v>
      </c>
      <c r="V22" s="19">
        <f t="shared" si="4"/>
        <v>20457536</v>
      </c>
      <c r="W22" s="19">
        <f t="shared" si="5"/>
        <v>49491414</v>
      </c>
    </row>
    <row r="23" spans="2:23">
      <c r="B23" s="19" t="s">
        <v>37</v>
      </c>
      <c r="C23" s="19" t="s">
        <v>38</v>
      </c>
      <c r="D23" s="19" t="s">
        <v>58</v>
      </c>
      <c r="E23" s="20" t="s">
        <v>55</v>
      </c>
      <c r="F23" s="21" t="s">
        <v>56</v>
      </c>
      <c r="G23" s="21" t="s">
        <v>57</v>
      </c>
      <c r="H23" s="19">
        <v>84344630</v>
      </c>
      <c r="I23" s="19">
        <v>84344630</v>
      </c>
      <c r="J23" s="19"/>
      <c r="K23" s="19"/>
      <c r="L23" s="19"/>
      <c r="M23" s="19"/>
      <c r="N23" s="19">
        <f t="shared" si="0"/>
        <v>0</v>
      </c>
      <c r="O23" s="19">
        <f t="shared" si="1"/>
        <v>84344630</v>
      </c>
      <c r="P23" s="23">
        <f>+'03'!R23</f>
        <v>14323833</v>
      </c>
      <c r="Q23" s="19">
        <v>4594829</v>
      </c>
      <c r="R23" s="23">
        <f t="shared" si="2"/>
        <v>18918662</v>
      </c>
      <c r="S23" s="61">
        <f>+'03'!U23</f>
        <v>0</v>
      </c>
      <c r="T23" s="19">
        <v>0</v>
      </c>
      <c r="U23" s="61">
        <f t="shared" si="3"/>
        <v>0</v>
      </c>
      <c r="V23" s="19">
        <f t="shared" si="4"/>
        <v>18918662</v>
      </c>
      <c r="W23" s="19">
        <f t="shared" si="5"/>
        <v>65425968</v>
      </c>
    </row>
    <row r="24" spans="2:23">
      <c r="B24" s="19" t="s">
        <v>37</v>
      </c>
      <c r="C24" s="19" t="s">
        <v>38</v>
      </c>
      <c r="D24" s="19" t="s">
        <v>59</v>
      </c>
      <c r="E24" s="20" t="s">
        <v>55</v>
      </c>
      <c r="F24" s="21" t="s">
        <v>56</v>
      </c>
      <c r="G24" s="21" t="s">
        <v>57</v>
      </c>
      <c r="H24" s="19">
        <v>93317463</v>
      </c>
      <c r="I24" s="19">
        <v>93317463</v>
      </c>
      <c r="J24" s="19"/>
      <c r="K24" s="19"/>
      <c r="L24" s="19"/>
      <c r="M24" s="19"/>
      <c r="N24" s="19">
        <f t="shared" si="0"/>
        <v>0</v>
      </c>
      <c r="O24" s="19">
        <f t="shared" si="1"/>
        <v>93317463</v>
      </c>
      <c r="P24" s="23">
        <f>+'03'!R24</f>
        <v>15624902</v>
      </c>
      <c r="Q24" s="19">
        <v>5012189</v>
      </c>
      <c r="R24" s="23">
        <f t="shared" si="2"/>
        <v>20637091</v>
      </c>
      <c r="S24" s="61">
        <f>+'03'!U24</f>
        <v>0</v>
      </c>
      <c r="T24" s="19">
        <v>0</v>
      </c>
      <c r="U24" s="61">
        <f t="shared" si="3"/>
        <v>0</v>
      </c>
      <c r="V24" s="19">
        <f t="shared" si="4"/>
        <v>20637091</v>
      </c>
      <c r="W24" s="19">
        <f t="shared" si="5"/>
        <v>72680372</v>
      </c>
    </row>
    <row r="25" spans="2:23">
      <c r="B25" s="19" t="s">
        <v>37</v>
      </c>
      <c r="C25" s="19" t="s">
        <v>38</v>
      </c>
      <c r="D25" s="19" t="s">
        <v>60</v>
      </c>
      <c r="E25" s="20" t="s">
        <v>55</v>
      </c>
      <c r="F25" s="21" t="s">
        <v>56</v>
      </c>
      <c r="G25" s="21" t="s">
        <v>57</v>
      </c>
      <c r="H25" s="19">
        <v>1794568</v>
      </c>
      <c r="I25" s="19">
        <v>1794568</v>
      </c>
      <c r="J25" s="19"/>
      <c r="K25" s="19"/>
      <c r="L25" s="19"/>
      <c r="M25" s="19"/>
      <c r="N25" s="19">
        <f t="shared" si="0"/>
        <v>0</v>
      </c>
      <c r="O25" s="19">
        <f t="shared" si="1"/>
        <v>1794568</v>
      </c>
      <c r="P25" s="23">
        <f>+'03'!R25</f>
        <v>238479</v>
      </c>
      <c r="Q25" s="19">
        <v>76500</v>
      </c>
      <c r="R25" s="23">
        <f t="shared" si="2"/>
        <v>314979</v>
      </c>
      <c r="S25" s="61">
        <f>+'03'!U25</f>
        <v>0</v>
      </c>
      <c r="T25" s="19">
        <v>0</v>
      </c>
      <c r="U25" s="61">
        <f t="shared" si="3"/>
        <v>0</v>
      </c>
      <c r="V25" s="19">
        <f t="shared" si="4"/>
        <v>314979</v>
      </c>
      <c r="W25" s="19">
        <f t="shared" si="5"/>
        <v>1479589</v>
      </c>
    </row>
    <row r="26" spans="2:23">
      <c r="B26" s="19" t="s">
        <v>37</v>
      </c>
      <c r="C26" s="19" t="s">
        <v>38</v>
      </c>
      <c r="D26" s="19" t="s">
        <v>61</v>
      </c>
      <c r="E26" s="20" t="s">
        <v>62</v>
      </c>
      <c r="F26" s="21" t="s">
        <v>63</v>
      </c>
      <c r="G26" s="21" t="s">
        <v>64</v>
      </c>
      <c r="H26" s="19">
        <v>2000000</v>
      </c>
      <c r="I26" s="19">
        <v>2000000</v>
      </c>
      <c r="J26" s="19"/>
      <c r="K26" s="19"/>
      <c r="L26" s="19"/>
      <c r="M26" s="19"/>
      <c r="N26" s="19">
        <f t="shared" si="0"/>
        <v>0</v>
      </c>
      <c r="O26" s="19">
        <f t="shared" si="1"/>
        <v>2000000</v>
      </c>
      <c r="P26" s="23">
        <f>+'03'!R26</f>
        <v>32448.800000000003</v>
      </c>
      <c r="Q26" s="19">
        <v>6754.43</v>
      </c>
      <c r="R26" s="23">
        <f t="shared" si="2"/>
        <v>39203.230000000003</v>
      </c>
      <c r="S26" s="61">
        <f>+'03'!U26</f>
        <v>32448.800000000003</v>
      </c>
      <c r="T26" s="19">
        <v>6754.43</v>
      </c>
      <c r="U26" s="61">
        <f t="shared" si="3"/>
        <v>39203.230000000003</v>
      </c>
      <c r="V26" s="19">
        <f t="shared" si="4"/>
        <v>0</v>
      </c>
      <c r="W26" s="19">
        <f t="shared" si="5"/>
        <v>1960796.77</v>
      </c>
    </row>
    <row r="27" spans="2:23">
      <c r="B27" s="19" t="s">
        <v>37</v>
      </c>
      <c r="C27" s="19" t="s">
        <v>38</v>
      </c>
      <c r="D27" s="19" t="s">
        <v>65</v>
      </c>
      <c r="E27" s="20" t="s">
        <v>66</v>
      </c>
      <c r="F27" s="21" t="s">
        <v>52</v>
      </c>
      <c r="G27" s="21" t="s">
        <v>67</v>
      </c>
      <c r="H27" s="19">
        <v>1000</v>
      </c>
      <c r="I27" s="19">
        <v>1000</v>
      </c>
      <c r="J27" s="19"/>
      <c r="K27" s="19"/>
      <c r="L27" s="19"/>
      <c r="M27" s="19"/>
      <c r="N27" s="19">
        <f t="shared" si="0"/>
        <v>0</v>
      </c>
      <c r="O27" s="19">
        <f t="shared" si="1"/>
        <v>1000</v>
      </c>
      <c r="P27" s="23">
        <f>+'03'!R27</f>
        <v>0</v>
      </c>
      <c r="Q27" s="19"/>
      <c r="R27" s="23">
        <f t="shared" si="2"/>
        <v>0</v>
      </c>
      <c r="S27" s="61">
        <f>+'03'!U27</f>
        <v>0</v>
      </c>
      <c r="T27" s="19"/>
      <c r="U27" s="61">
        <f t="shared" si="3"/>
        <v>0</v>
      </c>
      <c r="V27" s="19">
        <f t="shared" si="4"/>
        <v>0</v>
      </c>
      <c r="W27" s="19">
        <f t="shared" si="5"/>
        <v>1000</v>
      </c>
    </row>
    <row r="28" spans="2:23">
      <c r="B28" s="19" t="s">
        <v>37</v>
      </c>
      <c r="C28" s="19" t="s">
        <v>38</v>
      </c>
      <c r="D28" s="19" t="s">
        <v>68</v>
      </c>
      <c r="E28" s="20" t="s">
        <v>69</v>
      </c>
      <c r="F28" s="21" t="s">
        <v>42</v>
      </c>
      <c r="G28" s="21" t="s">
        <v>70</v>
      </c>
      <c r="H28" s="19">
        <v>12000000</v>
      </c>
      <c r="I28" s="19">
        <v>12000000</v>
      </c>
      <c r="J28" s="19"/>
      <c r="K28" s="19"/>
      <c r="L28" s="19"/>
      <c r="M28" s="19"/>
      <c r="N28" s="19">
        <f t="shared" si="0"/>
        <v>0</v>
      </c>
      <c r="O28" s="19">
        <f t="shared" si="1"/>
        <v>12000000</v>
      </c>
      <c r="P28" s="23">
        <f>+'03'!R28</f>
        <v>1433911</v>
      </c>
      <c r="Q28" s="19">
        <v>791438</v>
      </c>
      <c r="R28" s="23">
        <f t="shared" si="2"/>
        <v>2225349</v>
      </c>
      <c r="S28" s="61">
        <f>+'03'!U28</f>
        <v>1363753</v>
      </c>
      <c r="T28" s="19">
        <v>579931</v>
      </c>
      <c r="U28" s="61">
        <f t="shared" si="3"/>
        <v>1943684</v>
      </c>
      <c r="V28" s="19">
        <f t="shared" si="4"/>
        <v>281665</v>
      </c>
      <c r="W28" s="19">
        <f t="shared" si="5"/>
        <v>9774651</v>
      </c>
    </row>
    <row r="29" spans="2:23">
      <c r="B29" s="19" t="s">
        <v>37</v>
      </c>
      <c r="C29" s="19" t="s">
        <v>38</v>
      </c>
      <c r="D29" s="19" t="s">
        <v>71</v>
      </c>
      <c r="E29" s="20" t="s">
        <v>72</v>
      </c>
      <c r="F29" s="21" t="s">
        <v>73</v>
      </c>
      <c r="G29" s="21" t="s">
        <v>74</v>
      </c>
      <c r="H29" s="19">
        <v>1000</v>
      </c>
      <c r="I29" s="19">
        <v>1000</v>
      </c>
      <c r="J29" s="19">
        <v>50673.63</v>
      </c>
      <c r="K29" s="19"/>
      <c r="L29" s="19"/>
      <c r="M29" s="19"/>
      <c r="N29" s="19">
        <f t="shared" si="0"/>
        <v>50673.63</v>
      </c>
      <c r="O29" s="19">
        <f t="shared" si="1"/>
        <v>51673.63</v>
      </c>
      <c r="P29" s="23">
        <f>+'03'!R29</f>
        <v>50673.63</v>
      </c>
      <c r="Q29" s="19">
        <v>0</v>
      </c>
      <c r="R29" s="23">
        <f t="shared" si="2"/>
        <v>50673.63</v>
      </c>
      <c r="S29" s="61">
        <f>+'03'!U29</f>
        <v>50673.63</v>
      </c>
      <c r="T29" s="19">
        <v>0</v>
      </c>
      <c r="U29" s="61">
        <f t="shared" si="3"/>
        <v>50673.63</v>
      </c>
      <c r="V29" s="19">
        <f t="shared" si="4"/>
        <v>0</v>
      </c>
      <c r="W29" s="19">
        <f t="shared" si="5"/>
        <v>1000</v>
      </c>
    </row>
    <row r="30" spans="2:23">
      <c r="B30" s="19" t="s">
        <v>37</v>
      </c>
      <c r="C30" s="19" t="s">
        <v>38</v>
      </c>
      <c r="D30" s="19" t="s">
        <v>75</v>
      </c>
      <c r="E30" s="20" t="s">
        <v>76</v>
      </c>
      <c r="F30" s="21" t="s">
        <v>77</v>
      </c>
      <c r="G30" s="21" t="s">
        <v>78</v>
      </c>
      <c r="H30" s="19">
        <v>8000000</v>
      </c>
      <c r="I30" s="19">
        <v>8000000</v>
      </c>
      <c r="J30" s="19"/>
      <c r="K30" s="19"/>
      <c r="L30" s="19"/>
      <c r="M30" s="19"/>
      <c r="N30" s="19">
        <f t="shared" si="0"/>
        <v>0</v>
      </c>
      <c r="O30" s="19">
        <f t="shared" si="1"/>
        <v>8000000</v>
      </c>
      <c r="P30" s="23">
        <f>+'03'!R30</f>
        <v>0</v>
      </c>
      <c r="Q30" s="19"/>
      <c r="R30" s="23">
        <f t="shared" si="2"/>
        <v>0</v>
      </c>
      <c r="S30" s="61">
        <f>+'03'!U30</f>
        <v>14323188</v>
      </c>
      <c r="T30" s="19">
        <v>46792</v>
      </c>
      <c r="U30" s="61">
        <f t="shared" si="3"/>
        <v>14369980</v>
      </c>
      <c r="V30" s="19">
        <f t="shared" si="4"/>
        <v>-14369980</v>
      </c>
      <c r="W30" s="19">
        <f t="shared" si="5"/>
        <v>8000000</v>
      </c>
    </row>
    <row r="31" spans="2:23">
      <c r="B31" s="19" t="s">
        <v>37</v>
      </c>
      <c r="C31" s="19" t="s">
        <v>38</v>
      </c>
      <c r="D31" s="19" t="s">
        <v>79</v>
      </c>
      <c r="E31" s="20" t="s">
        <v>80</v>
      </c>
      <c r="F31" s="21" t="s">
        <v>81</v>
      </c>
      <c r="G31" s="21" t="s">
        <v>82</v>
      </c>
      <c r="H31" s="19">
        <v>1000</v>
      </c>
      <c r="I31" s="19">
        <v>1000</v>
      </c>
      <c r="J31" s="19"/>
      <c r="K31" s="19"/>
      <c r="L31" s="19"/>
      <c r="M31" s="19"/>
      <c r="N31" s="19">
        <f t="shared" si="0"/>
        <v>0</v>
      </c>
      <c r="O31" s="19">
        <f t="shared" si="1"/>
        <v>1000</v>
      </c>
      <c r="P31" s="23">
        <f>+'03'!R31</f>
        <v>0</v>
      </c>
      <c r="Q31" s="19"/>
      <c r="R31" s="23">
        <f t="shared" si="2"/>
        <v>0</v>
      </c>
      <c r="S31" s="61">
        <f>+'03'!U31</f>
        <v>0</v>
      </c>
      <c r="T31" s="19"/>
      <c r="U31" s="61">
        <f t="shared" si="3"/>
        <v>0</v>
      </c>
      <c r="V31" s="19">
        <f t="shared" si="4"/>
        <v>0</v>
      </c>
      <c r="W31" s="19">
        <f t="shared" si="5"/>
        <v>1000</v>
      </c>
    </row>
    <row r="32" spans="2:23">
      <c r="B32" s="19" t="s">
        <v>37</v>
      </c>
      <c r="C32" s="19" t="s">
        <v>38</v>
      </c>
      <c r="D32" s="19" t="s">
        <v>83</v>
      </c>
      <c r="E32" s="20" t="s">
        <v>84</v>
      </c>
      <c r="F32" s="21" t="s">
        <v>85</v>
      </c>
      <c r="G32" s="21" t="s">
        <v>86</v>
      </c>
      <c r="H32" s="19">
        <v>1000</v>
      </c>
      <c r="I32" s="19">
        <v>1000</v>
      </c>
      <c r="J32" s="19"/>
      <c r="K32" s="19"/>
      <c r="L32" s="19"/>
      <c r="M32" s="19"/>
      <c r="N32" s="19">
        <f t="shared" si="0"/>
        <v>0</v>
      </c>
      <c r="O32" s="19">
        <f t="shared" si="1"/>
        <v>1000</v>
      </c>
      <c r="P32" s="23">
        <f>+'03'!R32</f>
        <v>0</v>
      </c>
      <c r="Q32" s="19"/>
      <c r="R32" s="23">
        <f t="shared" si="2"/>
        <v>0</v>
      </c>
      <c r="S32" s="61">
        <f>+'03'!U32</f>
        <v>0</v>
      </c>
      <c r="T32" s="19"/>
      <c r="U32" s="61">
        <f t="shared" si="3"/>
        <v>0</v>
      </c>
      <c r="V32" s="19">
        <f t="shared" si="4"/>
        <v>0</v>
      </c>
      <c r="W32" s="19">
        <f t="shared" si="5"/>
        <v>1000</v>
      </c>
    </row>
    <row r="33" spans="2:23">
      <c r="B33" s="19" t="s">
        <v>37</v>
      </c>
      <c r="C33" s="19" t="s">
        <v>38</v>
      </c>
      <c r="D33" s="19" t="s">
        <v>87</v>
      </c>
      <c r="E33" s="20" t="s">
        <v>88</v>
      </c>
      <c r="F33" s="21" t="s">
        <v>89</v>
      </c>
      <c r="G33" s="21" t="s">
        <v>90</v>
      </c>
      <c r="H33" s="19">
        <v>1000</v>
      </c>
      <c r="I33" s="19">
        <v>1000</v>
      </c>
      <c r="J33" s="19"/>
      <c r="K33" s="19"/>
      <c r="L33" s="19"/>
      <c r="M33" s="19"/>
      <c r="N33" s="19">
        <f t="shared" si="0"/>
        <v>0</v>
      </c>
      <c r="O33" s="19">
        <f t="shared" si="1"/>
        <v>1000</v>
      </c>
      <c r="P33" s="23">
        <f>+'03'!R33</f>
        <v>0</v>
      </c>
      <c r="Q33" s="19"/>
      <c r="R33" s="23">
        <f t="shared" si="2"/>
        <v>0</v>
      </c>
      <c r="S33" s="61">
        <f>+'03'!U33</f>
        <v>0</v>
      </c>
      <c r="T33" s="19"/>
      <c r="U33" s="61">
        <f t="shared" si="3"/>
        <v>0</v>
      </c>
      <c r="V33" s="19">
        <f t="shared" si="4"/>
        <v>0</v>
      </c>
      <c r="W33" s="19">
        <f t="shared" si="5"/>
        <v>1000</v>
      </c>
    </row>
    <row r="34" spans="2:23">
      <c r="B34" s="19" t="s">
        <v>37</v>
      </c>
      <c r="C34" s="19" t="s">
        <v>38</v>
      </c>
      <c r="D34" s="19" t="s">
        <v>91</v>
      </c>
      <c r="E34" s="20" t="s">
        <v>92</v>
      </c>
      <c r="F34" s="21" t="s">
        <v>42</v>
      </c>
      <c r="G34" s="21" t="s">
        <v>93</v>
      </c>
      <c r="H34" s="19">
        <v>1000</v>
      </c>
      <c r="I34" s="19">
        <v>1000</v>
      </c>
      <c r="J34" s="19"/>
      <c r="K34" s="19"/>
      <c r="L34" s="19"/>
      <c r="M34" s="19"/>
      <c r="N34" s="19">
        <f t="shared" si="0"/>
        <v>0</v>
      </c>
      <c r="O34" s="19">
        <f t="shared" si="1"/>
        <v>1000</v>
      </c>
      <c r="P34" s="23">
        <f>+'03'!R34</f>
        <v>0</v>
      </c>
      <c r="Q34" s="19"/>
      <c r="R34" s="23">
        <f t="shared" si="2"/>
        <v>0</v>
      </c>
      <c r="S34" s="61">
        <f>+'03'!U34</f>
        <v>0</v>
      </c>
      <c r="T34" s="19"/>
      <c r="U34" s="61">
        <f t="shared" si="3"/>
        <v>0</v>
      </c>
      <c r="V34" s="19">
        <f t="shared" si="4"/>
        <v>0</v>
      </c>
      <c r="W34" s="19">
        <f t="shared" si="5"/>
        <v>1000</v>
      </c>
    </row>
    <row r="35" spans="2:23">
      <c r="B35" s="29" t="s">
        <v>37</v>
      </c>
      <c r="C35" s="29" t="s">
        <v>94</v>
      </c>
      <c r="D35" s="29" t="s">
        <v>5</v>
      </c>
      <c r="E35" s="30"/>
      <c r="F35" s="31"/>
      <c r="G35" s="31" t="s">
        <v>34</v>
      </c>
      <c r="H35" s="29">
        <v>765648056</v>
      </c>
      <c r="I35" s="29">
        <f>SUM(I36:I55)</f>
        <v>765648056</v>
      </c>
      <c r="J35" s="29">
        <f>SUM(J36:J55)</f>
        <v>317331030.81999999</v>
      </c>
      <c r="K35" s="29">
        <f>SUM(K36:K55)</f>
        <v>0</v>
      </c>
      <c r="L35" s="29">
        <f>SUM(L36:L55)</f>
        <v>0</v>
      </c>
      <c r="M35" s="29">
        <f>SUM(M36:M55)</f>
        <v>0</v>
      </c>
      <c r="N35" s="29">
        <f t="shared" si="0"/>
        <v>317331030.81999999</v>
      </c>
      <c r="O35" s="29">
        <f t="shared" si="1"/>
        <v>1082979086.8199999</v>
      </c>
      <c r="P35" s="23">
        <f>+'03'!R35</f>
        <v>486265176.33999997</v>
      </c>
      <c r="Q35" s="29">
        <f>SUM(Q36:Q55)</f>
        <v>56393485.289999999</v>
      </c>
      <c r="R35" s="23">
        <f t="shared" si="2"/>
        <v>542658661.63</v>
      </c>
      <c r="S35" s="61">
        <f>+'03'!U35</f>
        <v>543689760.33999991</v>
      </c>
      <c r="T35" s="29">
        <f>SUM(T36:T55)</f>
        <v>28750804.289999999</v>
      </c>
      <c r="U35" s="61">
        <f t="shared" si="3"/>
        <v>572440564.62999988</v>
      </c>
      <c r="V35" s="29">
        <f t="shared" si="4"/>
        <v>-29781902.999999881</v>
      </c>
      <c r="W35" s="29">
        <f t="shared" si="5"/>
        <v>540320425.18999994</v>
      </c>
    </row>
    <row r="36" spans="2:23">
      <c r="B36" s="19" t="s">
        <v>37</v>
      </c>
      <c r="C36" s="19" t="s">
        <v>94</v>
      </c>
      <c r="D36" s="19" t="s">
        <v>40</v>
      </c>
      <c r="E36" s="20" t="s">
        <v>95</v>
      </c>
      <c r="F36" s="21" t="s">
        <v>42</v>
      </c>
      <c r="G36" s="21" t="s">
        <v>96</v>
      </c>
      <c r="H36" s="19">
        <v>97405886</v>
      </c>
      <c r="I36" s="19">
        <v>97405886</v>
      </c>
      <c r="J36" s="19"/>
      <c r="K36" s="19"/>
      <c r="L36" s="19"/>
      <c r="M36" s="19"/>
      <c r="N36" s="19">
        <f t="shared" si="0"/>
        <v>0</v>
      </c>
      <c r="O36" s="19">
        <f t="shared" si="1"/>
        <v>97405886</v>
      </c>
      <c r="P36" s="23">
        <f>+'03'!R36</f>
        <v>29290773</v>
      </c>
      <c r="Q36" s="19">
        <v>9962137</v>
      </c>
      <c r="R36" s="23">
        <f t="shared" si="2"/>
        <v>39252910</v>
      </c>
      <c r="S36" s="61">
        <f>+'03'!U36</f>
        <v>28157239</v>
      </c>
      <c r="T36" s="19">
        <v>9451934</v>
      </c>
      <c r="U36" s="61">
        <f t="shared" si="3"/>
        <v>37609173</v>
      </c>
      <c r="V36" s="19">
        <f t="shared" si="4"/>
        <v>1643737</v>
      </c>
      <c r="W36" s="19">
        <f t="shared" si="5"/>
        <v>58152976</v>
      </c>
    </row>
    <row r="37" spans="2:23">
      <c r="B37" s="19" t="s">
        <v>37</v>
      </c>
      <c r="C37" s="19" t="s">
        <v>94</v>
      </c>
      <c r="D37" s="19" t="s">
        <v>44</v>
      </c>
      <c r="E37" s="20" t="s">
        <v>95</v>
      </c>
      <c r="F37" s="21" t="s">
        <v>42</v>
      </c>
      <c r="G37" s="21" t="s">
        <v>96</v>
      </c>
      <c r="H37" s="19">
        <v>312593786</v>
      </c>
      <c r="I37" s="19">
        <v>312593786</v>
      </c>
      <c r="J37" s="19"/>
      <c r="K37" s="19"/>
      <c r="L37" s="19"/>
      <c r="M37" s="19"/>
      <c r="N37" s="19">
        <f t="shared" si="0"/>
        <v>0</v>
      </c>
      <c r="O37" s="19">
        <f t="shared" si="1"/>
        <v>312593786</v>
      </c>
      <c r="P37" s="23">
        <f>+'03'!R37</f>
        <v>65032977</v>
      </c>
      <c r="Q37" s="19">
        <v>21882390</v>
      </c>
      <c r="R37" s="23">
        <f t="shared" si="2"/>
        <v>86915367</v>
      </c>
      <c r="S37" s="61">
        <f>+'03'!U37</f>
        <v>61204894</v>
      </c>
      <c r="T37" s="19">
        <v>11420150</v>
      </c>
      <c r="U37" s="61">
        <f t="shared" si="3"/>
        <v>72625044</v>
      </c>
      <c r="V37" s="19">
        <f t="shared" si="4"/>
        <v>14290323</v>
      </c>
      <c r="W37" s="19">
        <f t="shared" si="5"/>
        <v>225678419</v>
      </c>
    </row>
    <row r="38" spans="2:23">
      <c r="B38" s="19" t="s">
        <v>37</v>
      </c>
      <c r="C38" s="19" t="s">
        <v>94</v>
      </c>
      <c r="D38" s="19" t="s">
        <v>45</v>
      </c>
      <c r="E38" s="20" t="s">
        <v>95</v>
      </c>
      <c r="F38" s="21" t="s">
        <v>42</v>
      </c>
      <c r="G38" s="21" t="s">
        <v>96</v>
      </c>
      <c r="H38" s="19">
        <v>66618348</v>
      </c>
      <c r="I38" s="19">
        <v>66618348</v>
      </c>
      <c r="J38" s="19"/>
      <c r="K38" s="19"/>
      <c r="L38" s="19"/>
      <c r="M38" s="19"/>
      <c r="N38" s="19">
        <f t="shared" si="0"/>
        <v>0</v>
      </c>
      <c r="O38" s="19">
        <f t="shared" si="1"/>
        <v>66618348</v>
      </c>
      <c r="P38" s="23">
        <f>+'03'!R38</f>
        <v>13532198</v>
      </c>
      <c r="Q38" s="19">
        <v>4553334</v>
      </c>
      <c r="R38" s="23">
        <f t="shared" si="2"/>
        <v>18085532</v>
      </c>
      <c r="S38" s="61">
        <f>+'03'!U38</f>
        <v>12735641</v>
      </c>
      <c r="T38" s="19">
        <v>2376329</v>
      </c>
      <c r="U38" s="61">
        <f t="shared" si="3"/>
        <v>15111970</v>
      </c>
      <c r="V38" s="19">
        <f t="shared" si="4"/>
        <v>2973562</v>
      </c>
      <c r="W38" s="19">
        <f t="shared" si="5"/>
        <v>48532816</v>
      </c>
    </row>
    <row r="39" spans="2:23">
      <c r="B39" s="19" t="s">
        <v>37</v>
      </c>
      <c r="C39" s="19" t="s">
        <v>94</v>
      </c>
      <c r="D39" s="19" t="s">
        <v>46</v>
      </c>
      <c r="E39" s="20" t="s">
        <v>95</v>
      </c>
      <c r="F39" s="21" t="s">
        <v>42</v>
      </c>
      <c r="G39" s="21" t="s">
        <v>96</v>
      </c>
      <c r="H39" s="19">
        <v>133236696</v>
      </c>
      <c r="I39" s="19">
        <v>133236696</v>
      </c>
      <c r="J39" s="19"/>
      <c r="K39" s="19"/>
      <c r="L39" s="19"/>
      <c r="M39" s="19"/>
      <c r="N39" s="19">
        <f t="shared" si="0"/>
        <v>0</v>
      </c>
      <c r="O39" s="19">
        <f t="shared" si="1"/>
        <v>133236696</v>
      </c>
      <c r="P39" s="23">
        <f>+'03'!R39</f>
        <v>27403500</v>
      </c>
      <c r="Q39" s="19">
        <v>9220769</v>
      </c>
      <c r="R39" s="23">
        <f t="shared" si="2"/>
        <v>36624269</v>
      </c>
      <c r="S39" s="61">
        <f>+'03'!U39</f>
        <v>25790428</v>
      </c>
      <c r="T39" s="19">
        <v>4812206</v>
      </c>
      <c r="U39" s="61">
        <f t="shared" si="3"/>
        <v>30602634</v>
      </c>
      <c r="V39" s="19">
        <f t="shared" si="4"/>
        <v>6021635</v>
      </c>
      <c r="W39" s="19">
        <f t="shared" si="5"/>
        <v>96612427</v>
      </c>
    </row>
    <row r="40" spans="2:23">
      <c r="B40" s="19" t="s">
        <v>37</v>
      </c>
      <c r="C40" s="19" t="s">
        <v>94</v>
      </c>
      <c r="D40" s="19" t="s">
        <v>47</v>
      </c>
      <c r="E40" s="20" t="s">
        <v>95</v>
      </c>
      <c r="F40" s="21" t="s">
        <v>42</v>
      </c>
      <c r="G40" s="21" t="s">
        <v>96</v>
      </c>
      <c r="H40" s="19">
        <v>6000000</v>
      </c>
      <c r="I40" s="19">
        <v>6000000</v>
      </c>
      <c r="J40" s="19"/>
      <c r="K40" s="19"/>
      <c r="L40" s="19"/>
      <c r="M40" s="19"/>
      <c r="N40" s="19">
        <f t="shared" si="0"/>
        <v>0</v>
      </c>
      <c r="O40" s="19">
        <f t="shared" si="1"/>
        <v>6000000</v>
      </c>
      <c r="P40" s="23">
        <f>+'03'!R40</f>
        <v>1387890</v>
      </c>
      <c r="Q40" s="19">
        <v>778908</v>
      </c>
      <c r="R40" s="23">
        <f t="shared" si="2"/>
        <v>2166798</v>
      </c>
      <c r="S40" s="61">
        <f>+'03'!U40</f>
        <v>1309457</v>
      </c>
      <c r="T40" s="19">
        <v>343201</v>
      </c>
      <c r="U40" s="61">
        <f t="shared" si="3"/>
        <v>1652658</v>
      </c>
      <c r="V40" s="19">
        <f t="shared" si="4"/>
        <v>514140</v>
      </c>
      <c r="W40" s="19">
        <f t="shared" si="5"/>
        <v>3833202</v>
      </c>
    </row>
    <row r="41" spans="2:23">
      <c r="B41" s="19" t="s">
        <v>37</v>
      </c>
      <c r="C41" s="19" t="s">
        <v>94</v>
      </c>
      <c r="D41" s="19" t="s">
        <v>49</v>
      </c>
      <c r="E41" s="20" t="s">
        <v>95</v>
      </c>
      <c r="F41" s="21" t="s">
        <v>42</v>
      </c>
      <c r="G41" s="21" t="s">
        <v>96</v>
      </c>
      <c r="H41" s="19">
        <v>1000</v>
      </c>
      <c r="I41" s="19">
        <v>1000</v>
      </c>
      <c r="J41" s="19"/>
      <c r="K41" s="19"/>
      <c r="L41" s="19"/>
      <c r="M41" s="19"/>
      <c r="N41" s="19">
        <f t="shared" si="0"/>
        <v>0</v>
      </c>
      <c r="O41" s="19">
        <f t="shared" si="1"/>
        <v>1000</v>
      </c>
      <c r="P41" s="23">
        <f>+'03'!R41</f>
        <v>0</v>
      </c>
      <c r="Q41" s="19"/>
      <c r="R41" s="23">
        <f t="shared" si="2"/>
        <v>0</v>
      </c>
      <c r="S41" s="61">
        <f>+'03'!U41</f>
        <v>0</v>
      </c>
      <c r="T41" s="19"/>
      <c r="U41" s="61">
        <f t="shared" si="3"/>
        <v>0</v>
      </c>
      <c r="V41" s="19">
        <f t="shared" si="4"/>
        <v>0</v>
      </c>
      <c r="W41" s="19">
        <f t="shared" si="5"/>
        <v>1000</v>
      </c>
    </row>
    <row r="42" spans="2:23">
      <c r="B42" s="19" t="s">
        <v>37</v>
      </c>
      <c r="C42" s="19" t="s">
        <v>94</v>
      </c>
      <c r="D42" s="19" t="s">
        <v>50</v>
      </c>
      <c r="E42" s="20" t="s">
        <v>51</v>
      </c>
      <c r="F42" s="21" t="s">
        <v>52</v>
      </c>
      <c r="G42" s="21" t="s">
        <v>53</v>
      </c>
      <c r="H42" s="19">
        <v>1000000</v>
      </c>
      <c r="I42" s="19">
        <v>1000000</v>
      </c>
      <c r="J42" s="19"/>
      <c r="K42" s="19"/>
      <c r="L42" s="19"/>
      <c r="M42" s="19"/>
      <c r="N42" s="19">
        <f t="shared" si="0"/>
        <v>0</v>
      </c>
      <c r="O42" s="19">
        <f t="shared" si="1"/>
        <v>1000000</v>
      </c>
      <c r="P42" s="23">
        <f>+'03'!R42</f>
        <v>6000471</v>
      </c>
      <c r="Q42" s="19">
        <v>1306556</v>
      </c>
      <c r="R42" s="23">
        <f t="shared" si="2"/>
        <v>7307027</v>
      </c>
      <c r="S42" s="61">
        <f>+'03'!U42</f>
        <v>577044</v>
      </c>
      <c r="T42" s="19">
        <v>276381</v>
      </c>
      <c r="U42" s="61">
        <f t="shared" si="3"/>
        <v>853425</v>
      </c>
      <c r="V42" s="19">
        <f t="shared" si="4"/>
        <v>6453602</v>
      </c>
      <c r="W42" s="19">
        <f t="shared" si="5"/>
        <v>-6307027</v>
      </c>
    </row>
    <row r="43" spans="2:23">
      <c r="B43" s="19" t="s">
        <v>37</v>
      </c>
      <c r="C43" s="19" t="s">
        <v>94</v>
      </c>
      <c r="D43" s="19" t="s">
        <v>97</v>
      </c>
      <c r="E43" s="20" t="s">
        <v>98</v>
      </c>
      <c r="F43" s="21" t="s">
        <v>56</v>
      </c>
      <c r="G43" s="21" t="s">
        <v>99</v>
      </c>
      <c r="H43" s="19">
        <v>34451530</v>
      </c>
      <c r="I43" s="19">
        <v>34451530</v>
      </c>
      <c r="J43" s="19"/>
      <c r="K43" s="19"/>
      <c r="L43" s="19"/>
      <c r="M43" s="19"/>
      <c r="N43" s="19">
        <f t="shared" si="0"/>
        <v>0</v>
      </c>
      <c r="O43" s="19">
        <f t="shared" si="1"/>
        <v>34451530</v>
      </c>
      <c r="P43" s="23">
        <f>+'03'!R43</f>
        <v>7844594</v>
      </c>
      <c r="Q43" s="19">
        <v>2669885</v>
      </c>
      <c r="R43" s="23">
        <f t="shared" si="2"/>
        <v>10514479</v>
      </c>
      <c r="S43" s="61">
        <f>+'03'!U43</f>
        <v>0</v>
      </c>
      <c r="T43" s="19">
        <v>0</v>
      </c>
      <c r="U43" s="61">
        <f t="shared" si="3"/>
        <v>0</v>
      </c>
      <c r="V43" s="19">
        <f t="shared" si="4"/>
        <v>10514479</v>
      </c>
      <c r="W43" s="19">
        <f t="shared" si="5"/>
        <v>23937051</v>
      </c>
    </row>
    <row r="44" spans="2:23">
      <c r="B44" s="19" t="s">
        <v>37</v>
      </c>
      <c r="C44" s="19" t="s">
        <v>94</v>
      </c>
      <c r="D44" s="19" t="s">
        <v>58</v>
      </c>
      <c r="E44" s="20" t="s">
        <v>98</v>
      </c>
      <c r="F44" s="21" t="s">
        <v>56</v>
      </c>
      <c r="G44" s="21" t="s">
        <v>99</v>
      </c>
      <c r="H44" s="19">
        <v>63948624</v>
      </c>
      <c r="I44" s="19">
        <v>63948624</v>
      </c>
      <c r="J44" s="19"/>
      <c r="K44" s="19"/>
      <c r="L44" s="19"/>
      <c r="M44" s="19"/>
      <c r="N44" s="19">
        <f t="shared" si="0"/>
        <v>0</v>
      </c>
      <c r="O44" s="19">
        <f t="shared" si="1"/>
        <v>63948624</v>
      </c>
      <c r="P44" s="23">
        <f>+'03'!R44</f>
        <v>11299657</v>
      </c>
      <c r="Q44" s="19">
        <v>3687550</v>
      </c>
      <c r="R44" s="23">
        <f t="shared" si="2"/>
        <v>14987207</v>
      </c>
      <c r="S44" s="61">
        <f>+'03'!U44</f>
        <v>0</v>
      </c>
      <c r="T44" s="19">
        <v>0</v>
      </c>
      <c r="U44" s="61">
        <f t="shared" si="3"/>
        <v>0</v>
      </c>
      <c r="V44" s="19">
        <f t="shared" si="4"/>
        <v>14987207</v>
      </c>
      <c r="W44" s="19">
        <f t="shared" si="5"/>
        <v>48961417</v>
      </c>
    </row>
    <row r="45" spans="2:23">
      <c r="B45" s="19" t="s">
        <v>37</v>
      </c>
      <c r="C45" s="19" t="s">
        <v>94</v>
      </c>
      <c r="D45" s="19" t="s">
        <v>59</v>
      </c>
      <c r="E45" s="20" t="s">
        <v>98</v>
      </c>
      <c r="F45" s="21" t="s">
        <v>56</v>
      </c>
      <c r="G45" s="21" t="s">
        <v>99</v>
      </c>
      <c r="H45" s="19">
        <v>13628395</v>
      </c>
      <c r="I45" s="19">
        <v>13628395</v>
      </c>
      <c r="J45" s="19"/>
      <c r="K45" s="19"/>
      <c r="L45" s="19"/>
      <c r="M45" s="19"/>
      <c r="N45" s="19">
        <f t="shared" si="0"/>
        <v>0</v>
      </c>
      <c r="O45" s="19">
        <f t="shared" si="1"/>
        <v>13628395</v>
      </c>
      <c r="P45" s="23">
        <f>+'03'!R45</f>
        <v>2351257</v>
      </c>
      <c r="Q45" s="19">
        <v>767313</v>
      </c>
      <c r="R45" s="23">
        <f t="shared" si="2"/>
        <v>3118570</v>
      </c>
      <c r="S45" s="61">
        <f>+'03'!U45</f>
        <v>0</v>
      </c>
      <c r="T45" s="19">
        <v>0</v>
      </c>
      <c r="U45" s="61">
        <f t="shared" si="3"/>
        <v>0</v>
      </c>
      <c r="V45" s="19">
        <f t="shared" si="4"/>
        <v>3118570</v>
      </c>
      <c r="W45" s="19">
        <f t="shared" si="5"/>
        <v>10509825</v>
      </c>
    </row>
    <row r="46" spans="2:23">
      <c r="B46" s="19" t="s">
        <v>37</v>
      </c>
      <c r="C46" s="19" t="s">
        <v>94</v>
      </c>
      <c r="D46" s="19" t="s">
        <v>60</v>
      </c>
      <c r="E46" s="20" t="s">
        <v>98</v>
      </c>
      <c r="F46" s="21" t="s">
        <v>56</v>
      </c>
      <c r="G46" s="21" t="s">
        <v>99</v>
      </c>
      <c r="H46" s="19">
        <v>27256791</v>
      </c>
      <c r="I46" s="19">
        <v>27256791</v>
      </c>
      <c r="J46" s="19"/>
      <c r="K46" s="19"/>
      <c r="L46" s="19"/>
      <c r="M46" s="19"/>
      <c r="N46" s="19">
        <f t="shared" si="0"/>
        <v>0</v>
      </c>
      <c r="O46" s="19">
        <f t="shared" si="1"/>
        <v>27256791</v>
      </c>
      <c r="P46" s="23">
        <f>+'03'!R46</f>
        <v>4761433</v>
      </c>
      <c r="Q46" s="19">
        <v>1553855</v>
      </c>
      <c r="R46" s="23">
        <f t="shared" si="2"/>
        <v>6315288</v>
      </c>
      <c r="S46" s="61">
        <f>+'03'!U46</f>
        <v>0</v>
      </c>
      <c r="T46" s="19">
        <v>0</v>
      </c>
      <c r="U46" s="61">
        <f t="shared" si="3"/>
        <v>0</v>
      </c>
      <c r="V46" s="19">
        <f t="shared" si="4"/>
        <v>6315288</v>
      </c>
      <c r="W46" s="19">
        <f t="shared" si="5"/>
        <v>20941503</v>
      </c>
    </row>
    <row r="47" spans="2:23">
      <c r="B47" s="19" t="s">
        <v>37</v>
      </c>
      <c r="C47" s="19" t="s">
        <v>94</v>
      </c>
      <c r="D47" s="19" t="s">
        <v>61</v>
      </c>
      <c r="E47" s="20" t="s">
        <v>62</v>
      </c>
      <c r="F47" s="21" t="s">
        <v>63</v>
      </c>
      <c r="G47" s="21" t="s">
        <v>64</v>
      </c>
      <c r="H47" s="19">
        <v>6000000</v>
      </c>
      <c r="I47" s="19">
        <v>6000000</v>
      </c>
      <c r="J47" s="19"/>
      <c r="K47" s="19"/>
      <c r="L47" s="19"/>
      <c r="M47" s="19"/>
      <c r="N47" s="19">
        <f t="shared" si="0"/>
        <v>0</v>
      </c>
      <c r="O47" s="19">
        <f t="shared" si="1"/>
        <v>6000000</v>
      </c>
      <c r="P47" s="23">
        <f>+'03'!R47</f>
        <v>29395.520000000004</v>
      </c>
      <c r="Q47" s="19">
        <v>10788.29</v>
      </c>
      <c r="R47" s="23">
        <f t="shared" si="2"/>
        <v>40183.810000000005</v>
      </c>
      <c r="S47" s="61">
        <f>+'03'!U47</f>
        <v>29395.520000000004</v>
      </c>
      <c r="T47" s="19">
        <v>10788.29</v>
      </c>
      <c r="U47" s="61">
        <f t="shared" si="3"/>
        <v>40183.810000000005</v>
      </c>
      <c r="V47" s="19">
        <f t="shared" si="4"/>
        <v>0</v>
      </c>
      <c r="W47" s="19">
        <f t="shared" si="5"/>
        <v>5959816.1900000004</v>
      </c>
    </row>
    <row r="48" spans="2:23">
      <c r="B48" s="19" t="s">
        <v>37</v>
      </c>
      <c r="C48" s="19" t="s">
        <v>94</v>
      </c>
      <c r="D48" s="19" t="s">
        <v>65</v>
      </c>
      <c r="E48" s="20" t="s">
        <v>66</v>
      </c>
      <c r="F48" s="21" t="s">
        <v>52</v>
      </c>
      <c r="G48" s="21" t="s">
        <v>67</v>
      </c>
      <c r="H48" s="19">
        <v>1000</v>
      </c>
      <c r="I48" s="19">
        <v>1000</v>
      </c>
      <c r="J48" s="19"/>
      <c r="K48" s="19"/>
      <c r="L48" s="19"/>
      <c r="M48" s="19"/>
      <c r="N48" s="19">
        <f t="shared" si="0"/>
        <v>0</v>
      </c>
      <c r="O48" s="19">
        <f t="shared" si="1"/>
        <v>1000</v>
      </c>
      <c r="P48" s="23">
        <f>+'03'!R48</f>
        <v>0</v>
      </c>
      <c r="Q48" s="19"/>
      <c r="R48" s="23">
        <f t="shared" si="2"/>
        <v>0</v>
      </c>
      <c r="S48" s="61">
        <f>+'03'!U48</f>
        <v>0</v>
      </c>
      <c r="T48" s="19"/>
      <c r="U48" s="61">
        <f t="shared" si="3"/>
        <v>0</v>
      </c>
      <c r="V48" s="19">
        <f t="shared" si="4"/>
        <v>0</v>
      </c>
      <c r="W48" s="19">
        <f t="shared" si="5"/>
        <v>1000</v>
      </c>
    </row>
    <row r="49" spans="2:23">
      <c r="B49" s="19" t="s">
        <v>37</v>
      </c>
      <c r="C49" s="19" t="s">
        <v>94</v>
      </c>
      <c r="D49" s="19" t="s">
        <v>68</v>
      </c>
      <c r="E49" s="20" t="s">
        <v>69</v>
      </c>
      <c r="F49" s="21" t="s">
        <v>42</v>
      </c>
      <c r="G49" s="21" t="s">
        <v>70</v>
      </c>
      <c r="H49" s="19">
        <v>1000</v>
      </c>
      <c r="I49" s="19">
        <v>1000</v>
      </c>
      <c r="J49" s="19"/>
      <c r="K49" s="19"/>
      <c r="L49" s="19"/>
      <c r="M49" s="19"/>
      <c r="N49" s="19">
        <f t="shared" si="0"/>
        <v>0</v>
      </c>
      <c r="O49" s="19">
        <f t="shared" si="1"/>
        <v>1000</v>
      </c>
      <c r="P49" s="23">
        <f>+'03'!R49</f>
        <v>0</v>
      </c>
      <c r="Q49" s="19"/>
      <c r="R49" s="23">
        <f t="shared" si="2"/>
        <v>0</v>
      </c>
      <c r="S49" s="61">
        <f>+'03'!U49</f>
        <v>0</v>
      </c>
      <c r="T49" s="19"/>
      <c r="U49" s="61">
        <f t="shared" si="3"/>
        <v>0</v>
      </c>
      <c r="V49" s="19">
        <f t="shared" si="4"/>
        <v>0</v>
      </c>
      <c r="W49" s="19">
        <f t="shared" si="5"/>
        <v>1000</v>
      </c>
    </row>
    <row r="50" spans="2:23">
      <c r="B50" s="19" t="s">
        <v>37</v>
      </c>
      <c r="C50" s="19" t="s">
        <v>94</v>
      </c>
      <c r="D50" s="19" t="s">
        <v>71</v>
      </c>
      <c r="E50" s="20" t="s">
        <v>72</v>
      </c>
      <c r="F50" s="21" t="s">
        <v>73</v>
      </c>
      <c r="G50" s="21" t="s">
        <v>74</v>
      </c>
      <c r="H50" s="19">
        <v>1000</v>
      </c>
      <c r="I50" s="19">
        <v>1000</v>
      </c>
      <c r="J50" s="19">
        <v>317331030.81999999</v>
      </c>
      <c r="K50" s="19"/>
      <c r="L50" s="19"/>
      <c r="M50" s="19"/>
      <c r="N50" s="19">
        <f t="shared" si="0"/>
        <v>317331030.81999999</v>
      </c>
      <c r="O50" s="19">
        <f t="shared" si="1"/>
        <v>317332030.81999999</v>
      </c>
      <c r="P50" s="23">
        <f>+'03'!R50</f>
        <v>317331030.81999999</v>
      </c>
      <c r="Q50" s="19">
        <v>0</v>
      </c>
      <c r="R50" s="23">
        <f t="shared" si="2"/>
        <v>317331030.81999999</v>
      </c>
      <c r="S50" s="61">
        <f>+'03'!U50</f>
        <v>317331030.81999999</v>
      </c>
      <c r="T50" s="19">
        <v>0</v>
      </c>
      <c r="U50" s="61">
        <f t="shared" si="3"/>
        <v>317331030.81999999</v>
      </c>
      <c r="V50" s="19">
        <f t="shared" si="4"/>
        <v>0</v>
      </c>
      <c r="W50" s="19">
        <f t="shared" si="5"/>
        <v>1000</v>
      </c>
    </row>
    <row r="51" spans="2:23">
      <c r="B51" s="19" t="s">
        <v>37</v>
      </c>
      <c r="C51" s="19" t="s">
        <v>94</v>
      </c>
      <c r="D51" s="19" t="s">
        <v>75</v>
      </c>
      <c r="E51" s="20" t="s">
        <v>76</v>
      </c>
      <c r="F51" s="21" t="s">
        <v>77</v>
      </c>
      <c r="G51" s="21" t="s">
        <v>78</v>
      </c>
      <c r="H51" s="19">
        <v>3500000</v>
      </c>
      <c r="I51" s="19">
        <v>3500000</v>
      </c>
      <c r="J51" s="19"/>
      <c r="K51" s="19"/>
      <c r="L51" s="19"/>
      <c r="M51" s="19"/>
      <c r="N51" s="19">
        <f t="shared" si="0"/>
        <v>0</v>
      </c>
      <c r="O51" s="19">
        <f t="shared" si="1"/>
        <v>3500000</v>
      </c>
      <c r="P51" s="23">
        <f>+'03'!R51</f>
        <v>0</v>
      </c>
      <c r="Q51" s="19"/>
      <c r="R51" s="23">
        <f t="shared" si="2"/>
        <v>0</v>
      </c>
      <c r="S51" s="61">
        <f>+'03'!U51</f>
        <v>96554631</v>
      </c>
      <c r="T51" s="19">
        <v>59815</v>
      </c>
      <c r="U51" s="61">
        <f t="shared" si="3"/>
        <v>96614446</v>
      </c>
      <c r="V51" s="19">
        <f t="shared" si="4"/>
        <v>-96614446</v>
      </c>
      <c r="W51" s="19">
        <f t="shared" si="5"/>
        <v>3500000</v>
      </c>
    </row>
    <row r="52" spans="2:23">
      <c r="B52" s="19" t="s">
        <v>37</v>
      </c>
      <c r="C52" s="19" t="s">
        <v>94</v>
      </c>
      <c r="D52" s="19" t="s">
        <v>79</v>
      </c>
      <c r="E52" s="20" t="s">
        <v>80</v>
      </c>
      <c r="F52" s="21" t="s">
        <v>81</v>
      </c>
      <c r="G52" s="21" t="s">
        <v>82</v>
      </c>
      <c r="H52" s="19">
        <v>1000</v>
      </c>
      <c r="I52" s="19">
        <v>1000</v>
      </c>
      <c r="J52" s="19"/>
      <c r="K52" s="19"/>
      <c r="L52" s="19"/>
      <c r="M52" s="19"/>
      <c r="N52" s="19">
        <f t="shared" si="0"/>
        <v>0</v>
      </c>
      <c r="O52" s="19">
        <f t="shared" si="1"/>
        <v>1000</v>
      </c>
      <c r="P52" s="23">
        <f>+'03'!R52</f>
        <v>0</v>
      </c>
      <c r="Q52" s="19"/>
      <c r="R52" s="23">
        <f t="shared" si="2"/>
        <v>0</v>
      </c>
      <c r="S52" s="61">
        <f>+'03'!U52</f>
        <v>0</v>
      </c>
      <c r="T52" s="19"/>
      <c r="U52" s="61">
        <f t="shared" si="3"/>
        <v>0</v>
      </c>
      <c r="V52" s="19">
        <f t="shared" si="4"/>
        <v>0</v>
      </c>
      <c r="W52" s="19">
        <f t="shared" si="5"/>
        <v>1000</v>
      </c>
    </row>
    <row r="53" spans="2:23">
      <c r="B53" s="19" t="s">
        <v>37</v>
      </c>
      <c r="C53" s="19" t="s">
        <v>94</v>
      </c>
      <c r="D53" s="19" t="s">
        <v>83</v>
      </c>
      <c r="E53" s="20" t="s">
        <v>84</v>
      </c>
      <c r="F53" s="21" t="s">
        <v>85</v>
      </c>
      <c r="G53" s="21" t="s">
        <v>86</v>
      </c>
      <c r="H53" s="19">
        <v>1000</v>
      </c>
      <c r="I53" s="19">
        <v>1000</v>
      </c>
      <c r="J53" s="19"/>
      <c r="K53" s="19"/>
      <c r="L53" s="19"/>
      <c r="M53" s="19"/>
      <c r="N53" s="19">
        <f t="shared" si="0"/>
        <v>0</v>
      </c>
      <c r="O53" s="19">
        <f t="shared" si="1"/>
        <v>1000</v>
      </c>
      <c r="P53" s="23">
        <f>+'03'!R53</f>
        <v>0</v>
      </c>
      <c r="Q53" s="19"/>
      <c r="R53" s="23">
        <f t="shared" si="2"/>
        <v>0</v>
      </c>
      <c r="S53" s="61">
        <f>+'03'!U53</f>
        <v>0</v>
      </c>
      <c r="T53" s="19"/>
      <c r="U53" s="61">
        <f t="shared" si="3"/>
        <v>0</v>
      </c>
      <c r="V53" s="19">
        <f t="shared" si="4"/>
        <v>0</v>
      </c>
      <c r="W53" s="19">
        <f t="shared" si="5"/>
        <v>1000</v>
      </c>
    </row>
    <row r="54" spans="2:23">
      <c r="B54" s="19" t="s">
        <v>37</v>
      </c>
      <c r="C54" s="19" t="s">
        <v>94</v>
      </c>
      <c r="D54" s="19" t="s">
        <v>87</v>
      </c>
      <c r="E54" s="20" t="s">
        <v>88</v>
      </c>
      <c r="F54" s="21" t="s">
        <v>89</v>
      </c>
      <c r="G54" s="21" t="s">
        <v>90</v>
      </c>
      <c r="H54" s="19">
        <v>1000</v>
      </c>
      <c r="I54" s="19">
        <v>1000</v>
      </c>
      <c r="J54" s="19"/>
      <c r="K54" s="19"/>
      <c r="L54" s="19"/>
      <c r="M54" s="19"/>
      <c r="N54" s="19">
        <f t="shared" si="0"/>
        <v>0</v>
      </c>
      <c r="O54" s="19">
        <f t="shared" si="1"/>
        <v>1000</v>
      </c>
      <c r="P54" s="23">
        <f>+'03'!R54</f>
        <v>0</v>
      </c>
      <c r="Q54" s="19"/>
      <c r="R54" s="23">
        <f t="shared" si="2"/>
        <v>0</v>
      </c>
      <c r="S54" s="61">
        <f>+'03'!U54</f>
        <v>0</v>
      </c>
      <c r="T54" s="19"/>
      <c r="U54" s="61">
        <f t="shared" si="3"/>
        <v>0</v>
      </c>
      <c r="V54" s="19">
        <f t="shared" si="4"/>
        <v>0</v>
      </c>
      <c r="W54" s="19">
        <f t="shared" si="5"/>
        <v>1000</v>
      </c>
    </row>
    <row r="55" spans="2:23">
      <c r="B55" s="19" t="s">
        <v>37</v>
      </c>
      <c r="C55" s="19" t="s">
        <v>94</v>
      </c>
      <c r="D55" s="19" t="s">
        <v>91</v>
      </c>
      <c r="E55" s="20" t="s">
        <v>92</v>
      </c>
      <c r="F55" s="21" t="s">
        <v>42</v>
      </c>
      <c r="G55" s="21" t="s">
        <v>93</v>
      </c>
      <c r="H55" s="19">
        <v>1000</v>
      </c>
      <c r="I55" s="19">
        <v>1000</v>
      </c>
      <c r="J55" s="19"/>
      <c r="K55" s="19"/>
      <c r="L55" s="19"/>
      <c r="M55" s="19"/>
      <c r="N55" s="19">
        <f t="shared" si="0"/>
        <v>0</v>
      </c>
      <c r="O55" s="19">
        <f t="shared" si="1"/>
        <v>1000</v>
      </c>
      <c r="P55" s="23">
        <f>+'03'!R55</f>
        <v>0</v>
      </c>
      <c r="Q55" s="19"/>
      <c r="R55" s="23">
        <f t="shared" si="2"/>
        <v>0</v>
      </c>
      <c r="S55" s="61">
        <f>+'03'!U55</f>
        <v>0</v>
      </c>
      <c r="T55" s="19"/>
      <c r="U55" s="61">
        <f t="shared" si="3"/>
        <v>0</v>
      </c>
      <c r="V55" s="19">
        <f t="shared" si="4"/>
        <v>0</v>
      </c>
      <c r="W55" s="19">
        <f t="shared" si="5"/>
        <v>1000</v>
      </c>
    </row>
    <row r="56" spans="2:23">
      <c r="B56" s="32" t="s">
        <v>37</v>
      </c>
      <c r="C56" s="32" t="s">
        <v>100</v>
      </c>
      <c r="D56" s="32" t="s">
        <v>5</v>
      </c>
      <c r="E56" s="33"/>
      <c r="F56" s="34"/>
      <c r="G56" s="34" t="s">
        <v>34</v>
      </c>
      <c r="H56" s="32">
        <v>1739115509</v>
      </c>
      <c r="I56" s="32">
        <f>SUM(I57:I79)</f>
        <v>1739115509</v>
      </c>
      <c r="J56" s="32">
        <f>SUM(J57:J79)</f>
        <v>5455977.6200000001</v>
      </c>
      <c r="K56" s="32">
        <f>SUM(K57:K79)</f>
        <v>0</v>
      </c>
      <c r="L56" s="32">
        <f>SUM(L57:L79)</f>
        <v>0</v>
      </c>
      <c r="M56" s="32">
        <f>SUM(M57:M79)</f>
        <v>0</v>
      </c>
      <c r="N56" s="32">
        <f t="shared" si="0"/>
        <v>5455977.6200000001</v>
      </c>
      <c r="O56" s="32">
        <f t="shared" si="1"/>
        <v>1744571486.6199999</v>
      </c>
      <c r="P56" s="23">
        <f>+'03'!R56</f>
        <v>495947699.94</v>
      </c>
      <c r="Q56" s="32">
        <f>SUM(Q57:Q79)</f>
        <v>165074931.94</v>
      </c>
      <c r="R56" s="23">
        <f t="shared" si="2"/>
        <v>661022631.88</v>
      </c>
      <c r="S56" s="61">
        <f>+'03'!U56</f>
        <v>402992509.94</v>
      </c>
      <c r="T56" s="32">
        <f>SUM(T57:T79)</f>
        <v>126421595.94</v>
      </c>
      <c r="U56" s="61">
        <f t="shared" si="3"/>
        <v>529414105.88</v>
      </c>
      <c r="V56" s="32">
        <f t="shared" si="4"/>
        <v>131608526</v>
      </c>
      <c r="W56" s="32">
        <f t="shared" si="5"/>
        <v>1083548854.7399998</v>
      </c>
    </row>
    <row r="57" spans="2:23">
      <c r="B57" s="19" t="s">
        <v>37</v>
      </c>
      <c r="C57" s="19" t="s">
        <v>100</v>
      </c>
      <c r="D57" s="19" t="s">
        <v>49</v>
      </c>
      <c r="E57" s="20" t="s">
        <v>95</v>
      </c>
      <c r="F57" s="21" t="s">
        <v>42</v>
      </c>
      <c r="G57" s="21" t="s">
        <v>96</v>
      </c>
      <c r="H57" s="19">
        <v>1000</v>
      </c>
      <c r="I57" s="19">
        <v>1000</v>
      </c>
      <c r="J57" s="19"/>
      <c r="K57" s="19"/>
      <c r="L57" s="19"/>
      <c r="M57" s="19"/>
      <c r="N57" s="19">
        <f t="shared" si="0"/>
        <v>0</v>
      </c>
      <c r="O57" s="19">
        <f t="shared" si="1"/>
        <v>1000</v>
      </c>
      <c r="P57" s="23">
        <f>+'03'!R57</f>
        <v>0</v>
      </c>
      <c r="Q57" s="19"/>
      <c r="R57" s="23">
        <f t="shared" si="2"/>
        <v>0</v>
      </c>
      <c r="S57" s="61">
        <f>+'03'!U57</f>
        <v>0</v>
      </c>
      <c r="T57" s="19"/>
      <c r="U57" s="61">
        <f t="shared" si="3"/>
        <v>0</v>
      </c>
      <c r="V57" s="19">
        <f t="shared" si="4"/>
        <v>0</v>
      </c>
      <c r="W57" s="19">
        <f t="shared" si="5"/>
        <v>1000</v>
      </c>
    </row>
    <row r="58" spans="2:23">
      <c r="B58" s="19" t="s">
        <v>37</v>
      </c>
      <c r="C58" s="19" t="s">
        <v>100</v>
      </c>
      <c r="D58" s="19" t="s">
        <v>101</v>
      </c>
      <c r="E58" s="20" t="s">
        <v>95</v>
      </c>
      <c r="F58" s="21" t="s">
        <v>42</v>
      </c>
      <c r="G58" s="21" t="s">
        <v>96</v>
      </c>
      <c r="H58" s="19">
        <v>31758767</v>
      </c>
      <c r="I58" s="19">
        <v>31758767</v>
      </c>
      <c r="J58" s="19"/>
      <c r="K58" s="19"/>
      <c r="L58" s="19"/>
      <c r="M58" s="19"/>
      <c r="N58" s="19">
        <f t="shared" si="0"/>
        <v>0</v>
      </c>
      <c r="O58" s="19">
        <f t="shared" si="1"/>
        <v>31758767</v>
      </c>
      <c r="P58" s="23">
        <f>+'03'!R58</f>
        <v>9810927</v>
      </c>
      <c r="Q58" s="19">
        <v>3324223</v>
      </c>
      <c r="R58" s="23">
        <f t="shared" si="2"/>
        <v>13135150</v>
      </c>
      <c r="S58" s="61">
        <f>+'03'!U58</f>
        <v>9276429</v>
      </c>
      <c r="T58" s="19">
        <v>3193573</v>
      </c>
      <c r="U58" s="61">
        <f t="shared" si="3"/>
        <v>12470002</v>
      </c>
      <c r="V58" s="19">
        <f t="shared" si="4"/>
        <v>665148</v>
      </c>
      <c r="W58" s="19">
        <f t="shared" si="5"/>
        <v>18623617</v>
      </c>
    </row>
    <row r="59" spans="2:23">
      <c r="B59" s="19" t="s">
        <v>37</v>
      </c>
      <c r="C59" s="19" t="s">
        <v>100</v>
      </c>
      <c r="D59" s="19" t="s">
        <v>102</v>
      </c>
      <c r="E59" s="20" t="s">
        <v>95</v>
      </c>
      <c r="F59" s="21" t="s">
        <v>42</v>
      </c>
      <c r="G59" s="21" t="s">
        <v>96</v>
      </c>
      <c r="H59" s="19">
        <v>540152429</v>
      </c>
      <c r="I59" s="19">
        <v>540152429</v>
      </c>
      <c r="J59" s="19"/>
      <c r="K59" s="19"/>
      <c r="L59" s="19"/>
      <c r="M59" s="19"/>
      <c r="N59" s="19">
        <f t="shared" si="0"/>
        <v>0</v>
      </c>
      <c r="O59" s="19">
        <f t="shared" si="1"/>
        <v>540152429</v>
      </c>
      <c r="P59" s="23">
        <f>+'03'!R59</f>
        <v>170571099</v>
      </c>
      <c r="Q59" s="19">
        <v>57794365</v>
      </c>
      <c r="R59" s="23">
        <f t="shared" si="2"/>
        <v>228365464</v>
      </c>
      <c r="S59" s="61">
        <f>+'03'!U59</f>
        <v>161278413</v>
      </c>
      <c r="T59" s="19">
        <v>55522920</v>
      </c>
      <c r="U59" s="61">
        <f t="shared" si="3"/>
        <v>216801333</v>
      </c>
      <c r="V59" s="19">
        <f t="shared" si="4"/>
        <v>11564131</v>
      </c>
      <c r="W59" s="19">
        <f t="shared" si="5"/>
        <v>311786965</v>
      </c>
    </row>
    <row r="60" spans="2:23">
      <c r="B60" s="19" t="s">
        <v>37</v>
      </c>
      <c r="C60" s="19" t="s">
        <v>100</v>
      </c>
      <c r="D60" s="19" t="s">
        <v>103</v>
      </c>
      <c r="E60" s="20" t="s">
        <v>95</v>
      </c>
      <c r="F60" s="21" t="s">
        <v>42</v>
      </c>
      <c r="G60" s="21" t="s">
        <v>96</v>
      </c>
      <c r="H60" s="19">
        <v>372227758</v>
      </c>
      <c r="I60" s="19">
        <v>372227758</v>
      </c>
      <c r="J60" s="19"/>
      <c r="K60" s="19"/>
      <c r="L60" s="19"/>
      <c r="M60" s="19"/>
      <c r="N60" s="19">
        <f t="shared" si="0"/>
        <v>0</v>
      </c>
      <c r="O60" s="19">
        <f t="shared" si="1"/>
        <v>372227758</v>
      </c>
      <c r="P60" s="23">
        <f>+'03'!R60</f>
        <v>114988714</v>
      </c>
      <c r="Q60" s="19">
        <v>38961465</v>
      </c>
      <c r="R60" s="23">
        <f t="shared" si="2"/>
        <v>153950179</v>
      </c>
      <c r="S60" s="61">
        <f>+'03'!U60</f>
        <v>108724148</v>
      </c>
      <c r="T60" s="19">
        <v>37430195</v>
      </c>
      <c r="U60" s="61">
        <f t="shared" si="3"/>
        <v>146154343</v>
      </c>
      <c r="V60" s="19">
        <f t="shared" si="4"/>
        <v>7795836</v>
      </c>
      <c r="W60" s="19">
        <f t="shared" si="5"/>
        <v>218277579</v>
      </c>
    </row>
    <row r="61" spans="2:23">
      <c r="B61" s="19" t="s">
        <v>37</v>
      </c>
      <c r="C61" s="19" t="s">
        <v>100</v>
      </c>
      <c r="D61" s="19" t="s">
        <v>104</v>
      </c>
      <c r="E61" s="20" t="s">
        <v>95</v>
      </c>
      <c r="F61" s="21" t="s">
        <v>42</v>
      </c>
      <c r="G61" s="21" t="s">
        <v>96</v>
      </c>
      <c r="H61" s="19">
        <v>56262219</v>
      </c>
      <c r="I61" s="19">
        <v>56262219</v>
      </c>
      <c r="J61" s="19"/>
      <c r="K61" s="19"/>
      <c r="L61" s="19"/>
      <c r="M61" s="19"/>
      <c r="N61" s="19">
        <f t="shared" si="0"/>
        <v>0</v>
      </c>
      <c r="O61" s="19">
        <f t="shared" si="1"/>
        <v>56262219</v>
      </c>
      <c r="P61" s="23">
        <f>+'03'!R61</f>
        <v>13673499</v>
      </c>
      <c r="Q61" s="19">
        <v>4632972</v>
      </c>
      <c r="R61" s="23">
        <f t="shared" si="2"/>
        <v>18306471</v>
      </c>
      <c r="S61" s="61">
        <f>+'03'!U61</f>
        <v>12928569</v>
      </c>
      <c r="T61" s="19">
        <v>4450886</v>
      </c>
      <c r="U61" s="61">
        <f t="shared" si="3"/>
        <v>17379455</v>
      </c>
      <c r="V61" s="19">
        <f t="shared" si="4"/>
        <v>927016</v>
      </c>
      <c r="W61" s="19">
        <f t="shared" si="5"/>
        <v>37955748</v>
      </c>
    </row>
    <row r="62" spans="2:23">
      <c r="B62" s="19" t="s">
        <v>37</v>
      </c>
      <c r="C62" s="19" t="s">
        <v>100</v>
      </c>
      <c r="D62" s="19" t="s">
        <v>105</v>
      </c>
      <c r="E62" s="20" t="s">
        <v>95</v>
      </c>
      <c r="F62" s="21" t="s">
        <v>42</v>
      </c>
      <c r="G62" s="21" t="s">
        <v>96</v>
      </c>
      <c r="H62" s="19">
        <v>150916663</v>
      </c>
      <c r="I62" s="19">
        <v>150916663</v>
      </c>
      <c r="J62" s="19"/>
      <c r="K62" s="19"/>
      <c r="L62" s="19"/>
      <c r="M62" s="19"/>
      <c r="N62" s="19">
        <f t="shared" si="0"/>
        <v>0</v>
      </c>
      <c r="O62" s="19">
        <f t="shared" si="1"/>
        <v>150916663</v>
      </c>
      <c r="P62" s="23">
        <f>+'03'!R62</f>
        <v>46621224</v>
      </c>
      <c r="Q62" s="19">
        <v>15796604</v>
      </c>
      <c r="R62" s="23">
        <f t="shared" si="2"/>
        <v>62417828</v>
      </c>
      <c r="S62" s="61">
        <f>+'03'!U62</f>
        <v>44081306</v>
      </c>
      <c r="T62" s="19">
        <v>15175763</v>
      </c>
      <c r="U62" s="61">
        <f t="shared" si="3"/>
        <v>59257069</v>
      </c>
      <c r="V62" s="19">
        <f t="shared" si="4"/>
        <v>3160759</v>
      </c>
      <c r="W62" s="19">
        <f t="shared" si="5"/>
        <v>88498835</v>
      </c>
    </row>
    <row r="63" spans="2:23">
      <c r="B63" s="19" t="s">
        <v>37</v>
      </c>
      <c r="C63" s="19" t="s">
        <v>100</v>
      </c>
      <c r="D63" s="19" t="s">
        <v>106</v>
      </c>
      <c r="E63" s="20" t="s">
        <v>95</v>
      </c>
      <c r="F63" s="21" t="s">
        <v>42</v>
      </c>
      <c r="G63" s="21" t="s">
        <v>96</v>
      </c>
      <c r="H63" s="19">
        <v>99027338</v>
      </c>
      <c r="I63" s="19">
        <v>99027338</v>
      </c>
      <c r="J63" s="19"/>
      <c r="K63" s="19"/>
      <c r="L63" s="19"/>
      <c r="M63" s="19"/>
      <c r="N63" s="19">
        <f t="shared" si="0"/>
        <v>0</v>
      </c>
      <c r="O63" s="19">
        <f t="shared" si="1"/>
        <v>99027338</v>
      </c>
      <c r="P63" s="23">
        <f>+'03'!R63</f>
        <v>30591554</v>
      </c>
      <c r="Q63" s="19">
        <v>10365293</v>
      </c>
      <c r="R63" s="23">
        <f t="shared" si="2"/>
        <v>40956847</v>
      </c>
      <c r="S63" s="61">
        <f>+'03'!U63</f>
        <v>28924931</v>
      </c>
      <c r="T63" s="19">
        <v>9957916</v>
      </c>
      <c r="U63" s="61">
        <f t="shared" si="3"/>
        <v>38882847</v>
      </c>
      <c r="V63" s="19">
        <f t="shared" si="4"/>
        <v>2074000</v>
      </c>
      <c r="W63" s="19">
        <f t="shared" si="5"/>
        <v>58070491</v>
      </c>
    </row>
    <row r="64" spans="2:23">
      <c r="B64" s="19" t="s">
        <v>37</v>
      </c>
      <c r="C64" s="19" t="s">
        <v>100</v>
      </c>
      <c r="D64" s="19" t="s">
        <v>50</v>
      </c>
      <c r="E64" s="20" t="s">
        <v>51</v>
      </c>
      <c r="F64" s="21" t="s">
        <v>52</v>
      </c>
      <c r="G64" s="21" t="s">
        <v>53</v>
      </c>
      <c r="H64" s="19">
        <v>2150000</v>
      </c>
      <c r="I64" s="19">
        <v>2150000</v>
      </c>
      <c r="J64" s="19"/>
      <c r="K64" s="19"/>
      <c r="L64" s="19"/>
      <c r="M64" s="19"/>
      <c r="N64" s="19">
        <f t="shared" si="0"/>
        <v>0</v>
      </c>
      <c r="O64" s="19">
        <f t="shared" si="1"/>
        <v>2150000</v>
      </c>
      <c r="P64" s="23">
        <f>+'03'!R64</f>
        <v>10220601</v>
      </c>
      <c r="Q64" s="19">
        <v>2398712</v>
      </c>
      <c r="R64" s="23">
        <f t="shared" si="2"/>
        <v>12619313</v>
      </c>
      <c r="S64" s="61">
        <f>+'03'!U64</f>
        <v>1641869</v>
      </c>
      <c r="T64" s="19">
        <v>636520</v>
      </c>
      <c r="U64" s="61">
        <f t="shared" si="3"/>
        <v>2278389</v>
      </c>
      <c r="V64" s="19">
        <f t="shared" si="4"/>
        <v>10340924</v>
      </c>
      <c r="W64" s="19">
        <f t="shared" si="5"/>
        <v>-10469313</v>
      </c>
    </row>
    <row r="65" spans="2:23">
      <c r="B65" s="19" t="s">
        <v>37</v>
      </c>
      <c r="C65" s="19" t="s">
        <v>100</v>
      </c>
      <c r="D65" s="19" t="s">
        <v>107</v>
      </c>
      <c r="E65" s="20" t="s">
        <v>108</v>
      </c>
      <c r="F65" s="21" t="s">
        <v>56</v>
      </c>
      <c r="G65" s="21" t="s">
        <v>109</v>
      </c>
      <c r="H65" s="19">
        <v>12017053</v>
      </c>
      <c r="I65" s="19">
        <v>12017053</v>
      </c>
      <c r="J65" s="19"/>
      <c r="K65" s="19"/>
      <c r="L65" s="19"/>
      <c r="M65" s="19"/>
      <c r="N65" s="19">
        <f t="shared" si="0"/>
        <v>0</v>
      </c>
      <c r="O65" s="19">
        <f t="shared" si="1"/>
        <v>12017053</v>
      </c>
      <c r="P65" s="23">
        <f>+'03'!R65</f>
        <v>2381683</v>
      </c>
      <c r="Q65" s="19">
        <v>806386</v>
      </c>
      <c r="R65" s="23">
        <f t="shared" si="2"/>
        <v>3188069</v>
      </c>
      <c r="S65" s="61">
        <f>+'03'!U65</f>
        <v>0</v>
      </c>
      <c r="T65" s="19">
        <v>0</v>
      </c>
      <c r="U65" s="61">
        <f t="shared" si="3"/>
        <v>0</v>
      </c>
      <c r="V65" s="19">
        <f t="shared" si="4"/>
        <v>3188069</v>
      </c>
      <c r="W65" s="19">
        <f t="shared" si="5"/>
        <v>8828984</v>
      </c>
    </row>
    <row r="66" spans="2:23">
      <c r="B66" s="19" t="s">
        <v>37</v>
      </c>
      <c r="C66" s="19" t="s">
        <v>100</v>
      </c>
      <c r="D66" s="19" t="s">
        <v>110</v>
      </c>
      <c r="E66" s="20" t="s">
        <v>108</v>
      </c>
      <c r="F66" s="21" t="s">
        <v>56</v>
      </c>
      <c r="G66" s="21" t="s">
        <v>109</v>
      </c>
      <c r="H66" s="19">
        <v>203926407</v>
      </c>
      <c r="I66" s="19">
        <v>203926407</v>
      </c>
      <c r="J66" s="19"/>
      <c r="K66" s="19"/>
      <c r="L66" s="19"/>
      <c r="M66" s="19"/>
      <c r="N66" s="19">
        <f t="shared" si="0"/>
        <v>0</v>
      </c>
      <c r="O66" s="19">
        <f t="shared" si="1"/>
        <v>203926407</v>
      </c>
      <c r="P66" s="23">
        <f>+'03'!R66</f>
        <v>41407516</v>
      </c>
      <c r="Q66" s="19">
        <v>14019685</v>
      </c>
      <c r="R66" s="23">
        <f t="shared" si="2"/>
        <v>55427201</v>
      </c>
      <c r="S66" s="61">
        <f>+'03'!U66</f>
        <v>0</v>
      </c>
      <c r="T66" s="19">
        <v>0</v>
      </c>
      <c r="U66" s="61">
        <f t="shared" si="3"/>
        <v>0</v>
      </c>
      <c r="V66" s="19">
        <f t="shared" si="4"/>
        <v>55427201</v>
      </c>
      <c r="W66" s="19">
        <f t="shared" si="5"/>
        <v>148499206</v>
      </c>
    </row>
    <row r="67" spans="2:23">
      <c r="B67" s="19" t="s">
        <v>37</v>
      </c>
      <c r="C67" s="19" t="s">
        <v>100</v>
      </c>
      <c r="D67" s="19" t="s">
        <v>111</v>
      </c>
      <c r="E67" s="20" t="s">
        <v>108</v>
      </c>
      <c r="F67" s="21" t="s">
        <v>56</v>
      </c>
      <c r="G67" s="21" t="s">
        <v>109</v>
      </c>
      <c r="H67" s="19">
        <v>140845542</v>
      </c>
      <c r="I67" s="19">
        <v>140845542</v>
      </c>
      <c r="J67" s="19"/>
      <c r="K67" s="19"/>
      <c r="L67" s="19"/>
      <c r="M67" s="19"/>
      <c r="N67" s="19">
        <f t="shared" si="0"/>
        <v>0</v>
      </c>
      <c r="O67" s="19">
        <f t="shared" si="1"/>
        <v>140845542</v>
      </c>
      <c r="P67" s="23">
        <f>+'03'!R67</f>
        <v>27914442</v>
      </c>
      <c r="Q67" s="19">
        <v>9451223</v>
      </c>
      <c r="R67" s="23">
        <f t="shared" si="2"/>
        <v>37365665</v>
      </c>
      <c r="S67" s="61">
        <f>+'03'!U67</f>
        <v>0</v>
      </c>
      <c r="T67" s="19">
        <v>0</v>
      </c>
      <c r="U67" s="61">
        <f t="shared" si="3"/>
        <v>0</v>
      </c>
      <c r="V67" s="19">
        <f t="shared" si="4"/>
        <v>37365665</v>
      </c>
      <c r="W67" s="19">
        <f t="shared" si="5"/>
        <v>103479877</v>
      </c>
    </row>
    <row r="68" spans="2:23">
      <c r="B68" s="19" t="s">
        <v>37</v>
      </c>
      <c r="C68" s="19" t="s">
        <v>100</v>
      </c>
      <c r="D68" s="19" t="s">
        <v>112</v>
      </c>
      <c r="E68" s="20" t="s">
        <v>108</v>
      </c>
      <c r="F68" s="21" t="s">
        <v>56</v>
      </c>
      <c r="G68" s="21" t="s">
        <v>109</v>
      </c>
      <c r="H68" s="19">
        <v>21748177</v>
      </c>
      <c r="I68" s="19">
        <v>21748177</v>
      </c>
      <c r="J68" s="19"/>
      <c r="K68" s="19"/>
      <c r="L68" s="19"/>
      <c r="M68" s="19"/>
      <c r="N68" s="19">
        <f t="shared" si="0"/>
        <v>0</v>
      </c>
      <c r="O68" s="19">
        <f t="shared" si="1"/>
        <v>21748177</v>
      </c>
      <c r="P68" s="23">
        <f>+'03'!R68</f>
        <v>3319353</v>
      </c>
      <c r="Q68" s="19">
        <v>1123861</v>
      </c>
      <c r="R68" s="23">
        <f t="shared" si="2"/>
        <v>4443214</v>
      </c>
      <c r="S68" s="61">
        <f>+'03'!U68</f>
        <v>0</v>
      </c>
      <c r="T68" s="19">
        <v>0</v>
      </c>
      <c r="U68" s="61">
        <f t="shared" si="3"/>
        <v>0</v>
      </c>
      <c r="V68" s="19">
        <f t="shared" si="4"/>
        <v>4443214</v>
      </c>
      <c r="W68" s="19">
        <f t="shared" si="5"/>
        <v>17304963</v>
      </c>
    </row>
    <row r="69" spans="2:23">
      <c r="B69" s="19" t="s">
        <v>37</v>
      </c>
      <c r="C69" s="19" t="s">
        <v>100</v>
      </c>
      <c r="D69" s="19" t="s">
        <v>113</v>
      </c>
      <c r="E69" s="20" t="s">
        <v>108</v>
      </c>
      <c r="F69" s="21" t="s">
        <v>56</v>
      </c>
      <c r="G69" s="21" t="s">
        <v>109</v>
      </c>
      <c r="H69" s="19">
        <v>57104659</v>
      </c>
      <c r="I69" s="19">
        <v>57104659</v>
      </c>
      <c r="J69" s="19"/>
      <c r="K69" s="19"/>
      <c r="L69" s="19"/>
      <c r="M69" s="19"/>
      <c r="N69" s="19">
        <f t="shared" si="0"/>
        <v>0</v>
      </c>
      <c r="O69" s="19">
        <f t="shared" si="1"/>
        <v>57104659</v>
      </c>
      <c r="P69" s="23">
        <f>+'03'!R69</f>
        <v>11317678</v>
      </c>
      <c r="Q69" s="19">
        <v>3831919</v>
      </c>
      <c r="R69" s="23">
        <f t="shared" si="2"/>
        <v>15149597</v>
      </c>
      <c r="S69" s="61">
        <f>+'03'!U69</f>
        <v>0</v>
      </c>
      <c r="T69" s="19">
        <v>0</v>
      </c>
      <c r="U69" s="61">
        <f t="shared" si="3"/>
        <v>0</v>
      </c>
      <c r="V69" s="19">
        <f t="shared" si="4"/>
        <v>15149597</v>
      </c>
      <c r="W69" s="19">
        <f t="shared" si="5"/>
        <v>41955062</v>
      </c>
    </row>
    <row r="70" spans="2:23">
      <c r="B70" s="19" t="s">
        <v>37</v>
      </c>
      <c r="C70" s="19" t="s">
        <v>100</v>
      </c>
      <c r="D70" s="19" t="s">
        <v>114</v>
      </c>
      <c r="E70" s="20" t="s">
        <v>108</v>
      </c>
      <c r="F70" s="21" t="s">
        <v>56</v>
      </c>
      <c r="G70" s="21" t="s">
        <v>109</v>
      </c>
      <c r="H70" s="19">
        <v>37470497</v>
      </c>
      <c r="I70" s="19">
        <v>37470497</v>
      </c>
      <c r="J70" s="19"/>
      <c r="K70" s="19"/>
      <c r="L70" s="19"/>
      <c r="M70" s="19"/>
      <c r="N70" s="19">
        <f t="shared" si="0"/>
        <v>0</v>
      </c>
      <c r="O70" s="19">
        <f t="shared" si="1"/>
        <v>37470497</v>
      </c>
      <c r="P70" s="23">
        <f>+'03'!R70</f>
        <v>7426349</v>
      </c>
      <c r="Q70" s="19">
        <v>2514401</v>
      </c>
      <c r="R70" s="23">
        <f t="shared" si="2"/>
        <v>9940750</v>
      </c>
      <c r="S70" s="61">
        <f>+'03'!U70</f>
        <v>0</v>
      </c>
      <c r="T70" s="19">
        <v>0</v>
      </c>
      <c r="U70" s="61">
        <f t="shared" si="3"/>
        <v>0</v>
      </c>
      <c r="V70" s="19">
        <f t="shared" si="4"/>
        <v>9940750</v>
      </c>
      <c r="W70" s="19">
        <f t="shared" si="5"/>
        <v>27529747</v>
      </c>
    </row>
    <row r="71" spans="2:23">
      <c r="B71" s="19" t="s">
        <v>37</v>
      </c>
      <c r="C71" s="19" t="s">
        <v>100</v>
      </c>
      <c r="D71" s="19" t="s">
        <v>115</v>
      </c>
      <c r="E71" s="20" t="s">
        <v>69</v>
      </c>
      <c r="F71" s="21" t="s">
        <v>42</v>
      </c>
      <c r="G71" s="21" t="s">
        <v>70</v>
      </c>
      <c r="H71" s="19">
        <v>1000</v>
      </c>
      <c r="I71" s="19">
        <v>1000</v>
      </c>
      <c r="J71" s="19"/>
      <c r="K71" s="19"/>
      <c r="L71" s="19"/>
      <c r="M71" s="19"/>
      <c r="N71" s="19">
        <f t="shared" si="0"/>
        <v>0</v>
      </c>
      <c r="O71" s="19">
        <f t="shared" si="1"/>
        <v>1000</v>
      </c>
      <c r="P71" s="23">
        <f>+'03'!R71</f>
        <v>0</v>
      </c>
      <c r="Q71" s="19"/>
      <c r="R71" s="23">
        <f t="shared" si="2"/>
        <v>0</v>
      </c>
      <c r="S71" s="61">
        <f>+'03'!U71</f>
        <v>0</v>
      </c>
      <c r="T71" s="19"/>
      <c r="U71" s="61">
        <f t="shared" si="3"/>
        <v>0</v>
      </c>
      <c r="V71" s="19">
        <f t="shared" si="4"/>
        <v>0</v>
      </c>
      <c r="W71" s="19">
        <f t="shared" si="5"/>
        <v>1000</v>
      </c>
    </row>
    <row r="72" spans="2:23">
      <c r="B72" s="19" t="s">
        <v>37</v>
      </c>
      <c r="C72" s="19" t="s">
        <v>100</v>
      </c>
      <c r="D72" s="19" t="s">
        <v>61</v>
      </c>
      <c r="E72" s="20" t="s">
        <v>62</v>
      </c>
      <c r="F72" s="21" t="s">
        <v>63</v>
      </c>
      <c r="G72" s="21" t="s">
        <v>64</v>
      </c>
      <c r="H72" s="19">
        <v>1500000</v>
      </c>
      <c r="I72" s="19">
        <v>1500000</v>
      </c>
      <c r="J72" s="19"/>
      <c r="K72" s="19"/>
      <c r="L72" s="19"/>
      <c r="M72" s="19"/>
      <c r="N72" s="19">
        <f t="shared" si="0"/>
        <v>0</v>
      </c>
      <c r="O72" s="19">
        <f t="shared" si="1"/>
        <v>1500000</v>
      </c>
      <c r="P72" s="23">
        <f>+'03'!R72</f>
        <v>247083.32</v>
      </c>
      <c r="Q72" s="19">
        <v>53822.94</v>
      </c>
      <c r="R72" s="23">
        <f t="shared" si="2"/>
        <v>300906.26</v>
      </c>
      <c r="S72" s="61">
        <f>+'03'!U72</f>
        <v>247083.32</v>
      </c>
      <c r="T72" s="19">
        <v>53822.94</v>
      </c>
      <c r="U72" s="61">
        <f t="shared" si="3"/>
        <v>300906.26</v>
      </c>
      <c r="V72" s="19">
        <f t="shared" si="4"/>
        <v>0</v>
      </c>
      <c r="W72" s="19">
        <f t="shared" si="5"/>
        <v>1199093.74</v>
      </c>
    </row>
    <row r="73" spans="2:23">
      <c r="B73" s="19" t="s">
        <v>37</v>
      </c>
      <c r="C73" s="19" t="s">
        <v>100</v>
      </c>
      <c r="D73" s="19" t="s">
        <v>65</v>
      </c>
      <c r="E73" s="20" t="s">
        <v>66</v>
      </c>
      <c r="F73" s="21" t="s">
        <v>52</v>
      </c>
      <c r="G73" s="21" t="s">
        <v>67</v>
      </c>
      <c r="H73" s="19">
        <v>1000</v>
      </c>
      <c r="I73" s="19">
        <v>1000</v>
      </c>
      <c r="J73" s="19"/>
      <c r="K73" s="19"/>
      <c r="L73" s="19"/>
      <c r="M73" s="19"/>
      <c r="N73" s="19">
        <f t="shared" si="0"/>
        <v>0</v>
      </c>
      <c r="O73" s="19">
        <f t="shared" si="1"/>
        <v>1000</v>
      </c>
      <c r="P73" s="23">
        <f>+'03'!R73</f>
        <v>0</v>
      </c>
      <c r="Q73" s="19"/>
      <c r="R73" s="23">
        <f t="shared" si="2"/>
        <v>0</v>
      </c>
      <c r="S73" s="61">
        <f>+'03'!U73</f>
        <v>0</v>
      </c>
      <c r="T73" s="19"/>
      <c r="U73" s="61">
        <f t="shared" si="3"/>
        <v>0</v>
      </c>
      <c r="V73" s="19">
        <f t="shared" si="4"/>
        <v>0</v>
      </c>
      <c r="W73" s="19">
        <f t="shared" si="5"/>
        <v>1000</v>
      </c>
    </row>
    <row r="74" spans="2:23">
      <c r="B74" s="19" t="s">
        <v>37</v>
      </c>
      <c r="C74" s="19" t="s">
        <v>100</v>
      </c>
      <c r="D74" s="19" t="s">
        <v>68</v>
      </c>
      <c r="E74" s="20" t="s">
        <v>69</v>
      </c>
      <c r="F74" s="21" t="s">
        <v>42</v>
      </c>
      <c r="G74" s="21" t="s">
        <v>70</v>
      </c>
      <c r="H74" s="19">
        <v>1000</v>
      </c>
      <c r="I74" s="19">
        <v>1000</v>
      </c>
      <c r="J74" s="19"/>
      <c r="K74" s="19"/>
      <c r="L74" s="19"/>
      <c r="M74" s="19"/>
      <c r="N74" s="19">
        <f t="shared" si="0"/>
        <v>0</v>
      </c>
      <c r="O74" s="19">
        <f t="shared" si="1"/>
        <v>1000</v>
      </c>
      <c r="P74" s="23">
        <f>+'03'!R74</f>
        <v>0</v>
      </c>
      <c r="Q74" s="19"/>
      <c r="R74" s="23">
        <f t="shared" si="2"/>
        <v>0</v>
      </c>
      <c r="S74" s="61">
        <f>+'03'!U74</f>
        <v>0</v>
      </c>
      <c r="T74" s="19">
        <v>0</v>
      </c>
      <c r="U74" s="61">
        <f t="shared" si="3"/>
        <v>0</v>
      </c>
      <c r="V74" s="19">
        <f t="shared" si="4"/>
        <v>0</v>
      </c>
      <c r="W74" s="19">
        <f t="shared" si="5"/>
        <v>1000</v>
      </c>
    </row>
    <row r="75" spans="2:23">
      <c r="B75" s="19" t="s">
        <v>37</v>
      </c>
      <c r="C75" s="19" t="s">
        <v>100</v>
      </c>
      <c r="D75" s="19" t="s">
        <v>71</v>
      </c>
      <c r="E75" s="20" t="s">
        <v>72</v>
      </c>
      <c r="F75" s="21" t="s">
        <v>73</v>
      </c>
      <c r="G75" s="21" t="s">
        <v>74</v>
      </c>
      <c r="H75" s="19">
        <v>1000</v>
      </c>
      <c r="I75" s="19">
        <v>1000</v>
      </c>
      <c r="J75" s="19">
        <v>5455977.6200000001</v>
      </c>
      <c r="K75" s="19"/>
      <c r="L75" s="19"/>
      <c r="M75" s="19"/>
      <c r="N75" s="19">
        <f t="shared" si="0"/>
        <v>5455977.6200000001</v>
      </c>
      <c r="O75" s="19">
        <f t="shared" si="1"/>
        <v>5456977.6200000001</v>
      </c>
      <c r="P75" s="23">
        <f>+'03'!R75</f>
        <v>5455977.6200000001</v>
      </c>
      <c r="Q75" s="19">
        <v>0</v>
      </c>
      <c r="R75" s="23">
        <f t="shared" si="2"/>
        <v>5455977.6200000001</v>
      </c>
      <c r="S75" s="61">
        <f>+'03'!U75</f>
        <v>5455977.6200000001</v>
      </c>
      <c r="T75" s="19">
        <v>0</v>
      </c>
      <c r="U75" s="61">
        <f t="shared" si="3"/>
        <v>5455977.6200000001</v>
      </c>
      <c r="V75" s="19">
        <f t="shared" si="4"/>
        <v>0</v>
      </c>
      <c r="W75" s="19">
        <f t="shared" si="5"/>
        <v>1000</v>
      </c>
    </row>
    <row r="76" spans="2:23">
      <c r="B76" s="19" t="s">
        <v>37</v>
      </c>
      <c r="C76" s="19" t="s">
        <v>100</v>
      </c>
      <c r="D76" s="19" t="s">
        <v>75</v>
      </c>
      <c r="E76" s="20" t="s">
        <v>76</v>
      </c>
      <c r="F76" s="21" t="s">
        <v>77</v>
      </c>
      <c r="G76" s="21" t="s">
        <v>78</v>
      </c>
      <c r="H76" s="19">
        <v>12000000</v>
      </c>
      <c r="I76" s="19">
        <v>12000000</v>
      </c>
      <c r="J76" s="19"/>
      <c r="K76" s="19"/>
      <c r="L76" s="19"/>
      <c r="M76" s="19"/>
      <c r="N76" s="19">
        <f t="shared" ref="N76:N139" si="6">+J76+K76+L76+M76</f>
        <v>0</v>
      </c>
      <c r="O76" s="19">
        <f t="shared" ref="O76:O139" si="7">+I76+N76</f>
        <v>12000000</v>
      </c>
      <c r="P76" s="23">
        <f>+'03'!R76</f>
        <v>0</v>
      </c>
      <c r="Q76" s="19"/>
      <c r="R76" s="23">
        <f t="shared" ref="R76:R139" si="8">+P76+Q76</f>
        <v>0</v>
      </c>
      <c r="S76" s="61">
        <f>+'03'!U76</f>
        <v>30433784</v>
      </c>
      <c r="T76" s="19">
        <v>0</v>
      </c>
      <c r="U76" s="61">
        <f t="shared" ref="U76:U139" si="9">+S76+T76</f>
        <v>30433784</v>
      </c>
      <c r="V76" s="19">
        <f t="shared" ref="V76:V139" si="10">+R76-U76</f>
        <v>-30433784</v>
      </c>
      <c r="W76" s="19">
        <f t="shared" ref="W76:W139" si="11">+O76-R76</f>
        <v>12000000</v>
      </c>
    </row>
    <row r="77" spans="2:23">
      <c r="B77" s="19" t="s">
        <v>37</v>
      </c>
      <c r="C77" s="19" t="s">
        <v>100</v>
      </c>
      <c r="D77" s="19" t="s">
        <v>83</v>
      </c>
      <c r="E77" s="20" t="s">
        <v>84</v>
      </c>
      <c r="F77" s="21" t="s">
        <v>85</v>
      </c>
      <c r="G77" s="21" t="s">
        <v>86</v>
      </c>
      <c r="H77" s="19">
        <v>1000</v>
      </c>
      <c r="I77" s="19">
        <v>1000</v>
      </c>
      <c r="J77" s="19"/>
      <c r="K77" s="19"/>
      <c r="L77" s="19"/>
      <c r="M77" s="19"/>
      <c r="N77" s="19">
        <f t="shared" si="6"/>
        <v>0</v>
      </c>
      <c r="O77" s="19">
        <f t="shared" si="7"/>
        <v>1000</v>
      </c>
      <c r="P77" s="23">
        <f>+'03'!R77</f>
        <v>0</v>
      </c>
      <c r="Q77" s="19"/>
      <c r="R77" s="23">
        <f t="shared" si="8"/>
        <v>0</v>
      </c>
      <c r="S77" s="61">
        <f>+'03'!U77</f>
        <v>0</v>
      </c>
      <c r="T77" s="19"/>
      <c r="U77" s="61">
        <f t="shared" si="9"/>
        <v>0</v>
      </c>
      <c r="V77" s="19">
        <f t="shared" si="10"/>
        <v>0</v>
      </c>
      <c r="W77" s="19">
        <f t="shared" si="11"/>
        <v>1000</v>
      </c>
    </row>
    <row r="78" spans="2:23">
      <c r="B78" s="19" t="s">
        <v>37</v>
      </c>
      <c r="C78" s="19" t="s">
        <v>100</v>
      </c>
      <c r="D78" s="19" t="s">
        <v>91</v>
      </c>
      <c r="E78" s="20" t="s">
        <v>92</v>
      </c>
      <c r="F78" s="21" t="s">
        <v>42</v>
      </c>
      <c r="G78" s="21" t="s">
        <v>93</v>
      </c>
      <c r="H78" s="19">
        <v>1000</v>
      </c>
      <c r="I78" s="19">
        <v>1000</v>
      </c>
      <c r="J78" s="19"/>
      <c r="K78" s="19"/>
      <c r="L78" s="19"/>
      <c r="M78" s="19"/>
      <c r="N78" s="19">
        <f t="shared" si="6"/>
        <v>0</v>
      </c>
      <c r="O78" s="19">
        <f t="shared" si="7"/>
        <v>1000</v>
      </c>
      <c r="P78" s="23">
        <f>+'03'!R78</f>
        <v>0</v>
      </c>
      <c r="Q78" s="19"/>
      <c r="R78" s="23">
        <f t="shared" si="8"/>
        <v>0</v>
      </c>
      <c r="S78" s="61">
        <f>+'03'!U78</f>
        <v>0</v>
      </c>
      <c r="T78" s="19"/>
      <c r="U78" s="61">
        <f t="shared" si="9"/>
        <v>0</v>
      </c>
      <c r="V78" s="19">
        <f t="shared" si="10"/>
        <v>0</v>
      </c>
      <c r="W78" s="19">
        <f t="shared" si="11"/>
        <v>1000</v>
      </c>
    </row>
    <row r="79" spans="2:23">
      <c r="B79" s="19" t="s">
        <v>37</v>
      </c>
      <c r="C79" s="19" t="s">
        <v>100</v>
      </c>
      <c r="D79" s="19" t="s">
        <v>116</v>
      </c>
      <c r="E79" s="20" t="s">
        <v>117</v>
      </c>
      <c r="F79" s="21" t="s">
        <v>118</v>
      </c>
      <c r="G79" s="21" t="s">
        <v>119</v>
      </c>
      <c r="H79" s="19">
        <v>1000</v>
      </c>
      <c r="I79" s="19">
        <v>1000</v>
      </c>
      <c r="J79" s="19"/>
      <c r="K79" s="19"/>
      <c r="L79" s="19"/>
      <c r="M79" s="19"/>
      <c r="N79" s="19">
        <f t="shared" si="6"/>
        <v>0</v>
      </c>
      <c r="O79" s="19">
        <f t="shared" si="7"/>
        <v>1000</v>
      </c>
      <c r="P79" s="23">
        <f>+'03'!R79</f>
        <v>0</v>
      </c>
      <c r="Q79" s="19"/>
      <c r="R79" s="23">
        <f t="shared" si="8"/>
        <v>0</v>
      </c>
      <c r="S79" s="61">
        <f>+'03'!U79</f>
        <v>0</v>
      </c>
      <c r="T79" s="19"/>
      <c r="U79" s="61">
        <f t="shared" si="9"/>
        <v>0</v>
      </c>
      <c r="V79" s="19">
        <f t="shared" si="10"/>
        <v>0</v>
      </c>
      <c r="W79" s="19">
        <f t="shared" si="11"/>
        <v>1000</v>
      </c>
    </row>
    <row r="80" spans="2:23">
      <c r="B80" s="35" t="s">
        <v>120</v>
      </c>
      <c r="C80" s="35"/>
      <c r="D80" s="35"/>
      <c r="E80" s="36"/>
      <c r="F80" s="37"/>
      <c r="G80" s="37"/>
      <c r="H80" s="35">
        <v>570109758</v>
      </c>
      <c r="I80" s="35">
        <f>+I81+I103+I124</f>
        <v>570109758</v>
      </c>
      <c r="J80" s="35">
        <f>+J81+J103+J124</f>
        <v>0</v>
      </c>
      <c r="K80" s="35">
        <f>+K81+K103+K124</f>
        <v>0</v>
      </c>
      <c r="L80" s="35">
        <f>+L81+L103+L124</f>
        <v>0</v>
      </c>
      <c r="M80" s="35">
        <f>+M81+M103+M124</f>
        <v>0</v>
      </c>
      <c r="N80" s="35">
        <f t="shared" si="6"/>
        <v>0</v>
      </c>
      <c r="O80" s="35">
        <f t="shared" si="7"/>
        <v>570109758</v>
      </c>
      <c r="P80" s="23">
        <f>+'03'!R80</f>
        <v>118414934</v>
      </c>
      <c r="Q80" s="35">
        <f>+Q81+Q103+Q124</f>
        <v>37283906</v>
      </c>
      <c r="R80" s="23">
        <f t="shared" si="8"/>
        <v>155698840</v>
      </c>
      <c r="S80" s="61">
        <f>+'03'!U80</f>
        <v>59359768</v>
      </c>
      <c r="T80" s="35">
        <f>+T81+T103+T124</f>
        <v>27669712</v>
      </c>
      <c r="U80" s="61">
        <f t="shared" si="9"/>
        <v>87029480</v>
      </c>
      <c r="V80" s="35">
        <f t="shared" si="10"/>
        <v>68669360</v>
      </c>
      <c r="W80" s="35">
        <f t="shared" si="11"/>
        <v>414410918</v>
      </c>
    </row>
    <row r="81" spans="2:23">
      <c r="B81" s="26" t="s">
        <v>120</v>
      </c>
      <c r="C81" s="26" t="s">
        <v>38</v>
      </c>
      <c r="D81" s="26" t="s">
        <v>5</v>
      </c>
      <c r="E81" s="27" t="s">
        <v>121</v>
      </c>
      <c r="F81" s="28" t="s">
        <v>122</v>
      </c>
      <c r="G81" s="28" t="s">
        <v>34</v>
      </c>
      <c r="H81" s="26">
        <v>294246676</v>
      </c>
      <c r="I81" s="26">
        <f>SUM(I82:I102)</f>
        <v>294246676</v>
      </c>
      <c r="J81" s="26">
        <f>SUM(J82:J102)</f>
        <v>0</v>
      </c>
      <c r="K81" s="26">
        <f>SUM(K82:K102)</f>
        <v>0</v>
      </c>
      <c r="L81" s="26">
        <f>SUM(L82:L102)</f>
        <v>0</v>
      </c>
      <c r="M81" s="26">
        <f>SUM(M82:M102)</f>
        <v>0</v>
      </c>
      <c r="N81" s="26">
        <f t="shared" si="6"/>
        <v>0</v>
      </c>
      <c r="O81" s="26">
        <f t="shared" si="7"/>
        <v>294246676</v>
      </c>
      <c r="P81" s="23">
        <f>+'03'!R81</f>
        <v>54778362</v>
      </c>
      <c r="Q81" s="26">
        <f>SUM(Q82:Q102)</f>
        <v>16315802</v>
      </c>
      <c r="R81" s="23">
        <f t="shared" si="8"/>
        <v>71094164</v>
      </c>
      <c r="S81" s="61">
        <f>+'03'!U81</f>
        <v>26753017</v>
      </c>
      <c r="T81" s="26">
        <f>SUM(T82:T102)</f>
        <v>11855702</v>
      </c>
      <c r="U81" s="61">
        <f t="shared" si="9"/>
        <v>38608719</v>
      </c>
      <c r="V81" s="26">
        <f t="shared" si="10"/>
        <v>32485445</v>
      </c>
      <c r="W81" s="26">
        <f t="shared" si="11"/>
        <v>223152512</v>
      </c>
    </row>
    <row r="82" spans="2:23">
      <c r="B82" s="19" t="s">
        <v>120</v>
      </c>
      <c r="C82" s="19" t="s">
        <v>38</v>
      </c>
      <c r="D82" s="19" t="s">
        <v>40</v>
      </c>
      <c r="E82" s="20" t="s">
        <v>41</v>
      </c>
      <c r="F82" s="21" t="s">
        <v>42</v>
      </c>
      <c r="G82" s="21" t="s">
        <v>43</v>
      </c>
      <c r="H82" s="19">
        <v>43386544</v>
      </c>
      <c r="I82" s="19">
        <v>43386544</v>
      </c>
      <c r="J82" s="19"/>
      <c r="K82" s="19"/>
      <c r="L82" s="19"/>
      <c r="M82" s="19"/>
      <c r="N82" s="19">
        <f t="shared" si="6"/>
        <v>0</v>
      </c>
      <c r="O82" s="19">
        <f t="shared" si="7"/>
        <v>43386544</v>
      </c>
      <c r="P82" s="23">
        <f>+'03'!R82</f>
        <v>9757723</v>
      </c>
      <c r="Q82" s="19">
        <v>3562749</v>
      </c>
      <c r="R82" s="23">
        <f t="shared" si="8"/>
        <v>13320472</v>
      </c>
      <c r="S82" s="61">
        <f>+'03'!U82</f>
        <v>6187757</v>
      </c>
      <c r="T82" s="19">
        <v>2280067</v>
      </c>
      <c r="U82" s="61">
        <f t="shared" si="9"/>
        <v>8467824</v>
      </c>
      <c r="V82" s="19">
        <f t="shared" si="10"/>
        <v>4852648</v>
      </c>
      <c r="W82" s="19">
        <f t="shared" si="11"/>
        <v>30066072</v>
      </c>
    </row>
    <row r="83" spans="2:23">
      <c r="B83" s="19" t="s">
        <v>120</v>
      </c>
      <c r="C83" s="19" t="s">
        <v>38</v>
      </c>
      <c r="D83" s="19" t="s">
        <v>44</v>
      </c>
      <c r="E83" s="20" t="s">
        <v>41</v>
      </c>
      <c r="F83" s="21" t="s">
        <v>42</v>
      </c>
      <c r="G83" s="21" t="s">
        <v>43</v>
      </c>
      <c r="H83" s="19">
        <v>51493626</v>
      </c>
      <c r="I83" s="19">
        <v>51493626</v>
      </c>
      <c r="J83" s="19"/>
      <c r="K83" s="19"/>
      <c r="L83" s="19"/>
      <c r="M83" s="19"/>
      <c r="N83" s="19">
        <f t="shared" si="6"/>
        <v>0</v>
      </c>
      <c r="O83" s="19">
        <f t="shared" si="7"/>
        <v>51493626</v>
      </c>
      <c r="P83" s="23">
        <f>+'03'!R83</f>
        <v>26743264</v>
      </c>
      <c r="Q83" s="19">
        <v>6697307</v>
      </c>
      <c r="R83" s="23">
        <f t="shared" si="8"/>
        <v>33440571</v>
      </c>
      <c r="S83" s="61">
        <f>+'03'!U83</f>
        <v>14214407</v>
      </c>
      <c r="T83" s="19">
        <v>4259972</v>
      </c>
      <c r="U83" s="61">
        <f t="shared" si="9"/>
        <v>18474379</v>
      </c>
      <c r="V83" s="19">
        <f t="shared" si="10"/>
        <v>14966192</v>
      </c>
      <c r="W83" s="19">
        <f t="shared" si="11"/>
        <v>18053055</v>
      </c>
    </row>
    <row r="84" spans="2:23">
      <c r="B84" s="19" t="s">
        <v>120</v>
      </c>
      <c r="C84" s="19" t="s">
        <v>38</v>
      </c>
      <c r="D84" s="19" t="s">
        <v>45</v>
      </c>
      <c r="E84" s="20" t="s">
        <v>41</v>
      </c>
      <c r="F84" s="21" t="s">
        <v>42</v>
      </c>
      <c r="G84" s="21" t="s">
        <v>43</v>
      </c>
      <c r="H84" s="19">
        <v>56971671</v>
      </c>
      <c r="I84" s="19">
        <v>56971671</v>
      </c>
      <c r="J84" s="19"/>
      <c r="K84" s="19"/>
      <c r="L84" s="19"/>
      <c r="M84" s="19"/>
      <c r="N84" s="19">
        <f t="shared" si="6"/>
        <v>0</v>
      </c>
      <c r="O84" s="19">
        <f t="shared" si="7"/>
        <v>56971671</v>
      </c>
      <c r="P84" s="23">
        <f>+'03'!R84</f>
        <v>1126033</v>
      </c>
      <c r="Q84" s="19">
        <v>281992</v>
      </c>
      <c r="R84" s="23">
        <f t="shared" si="8"/>
        <v>1408025</v>
      </c>
      <c r="S84" s="61">
        <f>+'03'!U84</f>
        <v>598501</v>
      </c>
      <c r="T84" s="19">
        <v>179368</v>
      </c>
      <c r="U84" s="61">
        <f t="shared" si="9"/>
        <v>777869</v>
      </c>
      <c r="V84" s="19">
        <f t="shared" si="10"/>
        <v>630156</v>
      </c>
      <c r="W84" s="19">
        <f t="shared" si="11"/>
        <v>55563646</v>
      </c>
    </row>
    <row r="85" spans="2:23">
      <c r="B85" s="19" t="s">
        <v>120</v>
      </c>
      <c r="C85" s="19" t="s">
        <v>38</v>
      </c>
      <c r="D85" s="19" t="s">
        <v>46</v>
      </c>
      <c r="E85" s="20" t="s">
        <v>41</v>
      </c>
      <c r="F85" s="21" t="s">
        <v>42</v>
      </c>
      <c r="G85" s="21" t="s">
        <v>43</v>
      </c>
      <c r="H85" s="19">
        <v>1095609</v>
      </c>
      <c r="I85" s="19">
        <v>1095609</v>
      </c>
      <c r="J85" s="19"/>
      <c r="K85" s="19"/>
      <c r="L85" s="19"/>
      <c r="M85" s="19"/>
      <c r="N85" s="19">
        <f t="shared" si="6"/>
        <v>0</v>
      </c>
      <c r="O85" s="19">
        <f t="shared" si="7"/>
        <v>1095609</v>
      </c>
      <c r="P85" s="23">
        <f>+'03'!R85</f>
        <v>281508</v>
      </c>
      <c r="Q85" s="19">
        <v>70498</v>
      </c>
      <c r="R85" s="23">
        <f t="shared" si="8"/>
        <v>352006</v>
      </c>
      <c r="S85" s="61">
        <f>+'03'!U85</f>
        <v>149628</v>
      </c>
      <c r="T85" s="19">
        <v>44842</v>
      </c>
      <c r="U85" s="61">
        <f t="shared" si="9"/>
        <v>194470</v>
      </c>
      <c r="V85" s="19">
        <f t="shared" si="10"/>
        <v>157536</v>
      </c>
      <c r="W85" s="19">
        <f t="shared" si="11"/>
        <v>743603</v>
      </c>
    </row>
    <row r="86" spans="2:23">
      <c r="B86" s="19" t="s">
        <v>120</v>
      </c>
      <c r="C86" s="19" t="s">
        <v>38</v>
      </c>
      <c r="D86" s="19" t="s">
        <v>47</v>
      </c>
      <c r="E86" s="20" t="s">
        <v>41</v>
      </c>
      <c r="F86" s="21" t="s">
        <v>42</v>
      </c>
      <c r="G86" s="21" t="s">
        <v>43</v>
      </c>
      <c r="H86" s="19">
        <v>3000000</v>
      </c>
      <c r="I86" s="19">
        <v>3000000</v>
      </c>
      <c r="J86" s="19"/>
      <c r="K86" s="19"/>
      <c r="L86" s="19"/>
      <c r="M86" s="19"/>
      <c r="N86" s="19">
        <f t="shared" si="6"/>
        <v>0</v>
      </c>
      <c r="O86" s="19">
        <f t="shared" si="7"/>
        <v>3000000</v>
      </c>
      <c r="P86" s="23">
        <f>+'03'!R86</f>
        <v>392350</v>
      </c>
      <c r="Q86" s="19">
        <v>196175</v>
      </c>
      <c r="R86" s="23">
        <f t="shared" si="8"/>
        <v>588525</v>
      </c>
      <c r="S86" s="61">
        <f>+'03'!U86</f>
        <v>196175</v>
      </c>
      <c r="T86" s="19">
        <v>0</v>
      </c>
      <c r="U86" s="61">
        <f t="shared" si="9"/>
        <v>196175</v>
      </c>
      <c r="V86" s="19">
        <f t="shared" si="10"/>
        <v>392350</v>
      </c>
      <c r="W86" s="19">
        <f t="shared" si="11"/>
        <v>2411475</v>
      </c>
    </row>
    <row r="87" spans="2:23">
      <c r="B87" s="19" t="s">
        <v>120</v>
      </c>
      <c r="C87" s="19" t="s">
        <v>38</v>
      </c>
      <c r="D87" s="19" t="s">
        <v>48</v>
      </c>
      <c r="E87" s="20" t="s">
        <v>41</v>
      </c>
      <c r="F87" s="21" t="s">
        <v>42</v>
      </c>
      <c r="G87" s="21" t="s">
        <v>43</v>
      </c>
      <c r="H87" s="19">
        <v>3000000</v>
      </c>
      <c r="I87" s="19">
        <v>3000000</v>
      </c>
      <c r="J87" s="19"/>
      <c r="K87" s="19"/>
      <c r="L87" s="19"/>
      <c r="M87" s="19"/>
      <c r="N87" s="19">
        <f t="shared" si="6"/>
        <v>0</v>
      </c>
      <c r="O87" s="19">
        <f t="shared" si="7"/>
        <v>3000000</v>
      </c>
      <c r="P87" s="23">
        <f>+'03'!R87</f>
        <v>0</v>
      </c>
      <c r="Q87" s="19"/>
      <c r="R87" s="23">
        <f t="shared" si="8"/>
        <v>0</v>
      </c>
      <c r="S87" s="61">
        <f>+'03'!U87</f>
        <v>0</v>
      </c>
      <c r="T87" s="19"/>
      <c r="U87" s="61">
        <f t="shared" si="9"/>
        <v>0</v>
      </c>
      <c r="V87" s="19">
        <f t="shared" si="10"/>
        <v>0</v>
      </c>
      <c r="W87" s="19">
        <f t="shared" si="11"/>
        <v>3000000</v>
      </c>
    </row>
    <row r="88" spans="2:23">
      <c r="B88" s="19" t="s">
        <v>120</v>
      </c>
      <c r="C88" s="19" t="s">
        <v>38</v>
      </c>
      <c r="D88" s="19" t="s">
        <v>49</v>
      </c>
      <c r="E88" s="20" t="s">
        <v>41</v>
      </c>
      <c r="F88" s="21" t="s">
        <v>42</v>
      </c>
      <c r="G88" s="21" t="s">
        <v>43</v>
      </c>
      <c r="H88" s="19">
        <v>17000000</v>
      </c>
      <c r="I88" s="19">
        <v>17000000</v>
      </c>
      <c r="J88" s="19"/>
      <c r="K88" s="19"/>
      <c r="L88" s="19"/>
      <c r="M88" s="19"/>
      <c r="N88" s="19">
        <f t="shared" si="6"/>
        <v>0</v>
      </c>
      <c r="O88" s="19">
        <f t="shared" si="7"/>
        <v>17000000</v>
      </c>
      <c r="P88" s="23">
        <f>+'03'!R88</f>
        <v>0</v>
      </c>
      <c r="Q88" s="19"/>
      <c r="R88" s="23">
        <f t="shared" si="8"/>
        <v>0</v>
      </c>
      <c r="S88" s="61">
        <f>+'03'!U88</f>
        <v>0</v>
      </c>
      <c r="T88" s="19"/>
      <c r="U88" s="61">
        <f t="shared" si="9"/>
        <v>0</v>
      </c>
      <c r="V88" s="19">
        <f t="shared" si="10"/>
        <v>0</v>
      </c>
      <c r="W88" s="19">
        <f t="shared" si="11"/>
        <v>17000000</v>
      </c>
    </row>
    <row r="89" spans="2:23">
      <c r="B89" s="19" t="s">
        <v>120</v>
      </c>
      <c r="C89" s="19" t="s">
        <v>38</v>
      </c>
      <c r="D89" s="19" t="s">
        <v>50</v>
      </c>
      <c r="E89" s="20" t="s">
        <v>51</v>
      </c>
      <c r="F89" s="21" t="s">
        <v>52</v>
      </c>
      <c r="G89" s="21" t="s">
        <v>53</v>
      </c>
      <c r="H89" s="19">
        <v>1500000</v>
      </c>
      <c r="I89" s="19">
        <v>1500000</v>
      </c>
      <c r="J89" s="19"/>
      <c r="K89" s="19"/>
      <c r="L89" s="19"/>
      <c r="M89" s="19"/>
      <c r="N89" s="19">
        <f t="shared" si="6"/>
        <v>0</v>
      </c>
      <c r="O89" s="19">
        <f t="shared" si="7"/>
        <v>1500000</v>
      </c>
      <c r="P89" s="23">
        <f>+'03'!R89</f>
        <v>537193</v>
      </c>
      <c r="Q89" s="19">
        <v>270840</v>
      </c>
      <c r="R89" s="23">
        <f t="shared" si="8"/>
        <v>808033</v>
      </c>
      <c r="S89" s="61">
        <f>+'03'!U89</f>
        <v>125312</v>
      </c>
      <c r="T89" s="19">
        <v>37643</v>
      </c>
      <c r="U89" s="61">
        <f t="shared" si="9"/>
        <v>162955</v>
      </c>
      <c r="V89" s="19">
        <f t="shared" si="10"/>
        <v>645078</v>
      </c>
      <c r="W89" s="19">
        <f t="shared" si="11"/>
        <v>691967</v>
      </c>
    </row>
    <row r="90" spans="2:23">
      <c r="B90" s="19" t="s">
        <v>120</v>
      </c>
      <c r="C90" s="19" t="s">
        <v>38</v>
      </c>
      <c r="D90" s="19" t="s">
        <v>54</v>
      </c>
      <c r="E90" s="20" t="s">
        <v>55</v>
      </c>
      <c r="F90" s="21" t="s">
        <v>56</v>
      </c>
      <c r="G90" s="21" t="s">
        <v>57</v>
      </c>
      <c r="H90" s="19">
        <v>37887878</v>
      </c>
      <c r="I90" s="19">
        <v>37887878</v>
      </c>
      <c r="J90" s="19"/>
      <c r="K90" s="19"/>
      <c r="L90" s="19"/>
      <c r="M90" s="19"/>
      <c r="N90" s="19">
        <f t="shared" si="6"/>
        <v>0</v>
      </c>
      <c r="O90" s="19">
        <f t="shared" si="7"/>
        <v>37887878</v>
      </c>
      <c r="P90" s="23">
        <f>+'03'!R90</f>
        <v>5719830</v>
      </c>
      <c r="Q90" s="19">
        <v>2094161</v>
      </c>
      <c r="R90" s="23">
        <f t="shared" si="8"/>
        <v>7813991</v>
      </c>
      <c r="S90" s="61">
        <f>+'03'!U90</f>
        <v>1815967</v>
      </c>
      <c r="T90" s="19">
        <v>1905315</v>
      </c>
      <c r="U90" s="61">
        <f t="shared" si="9"/>
        <v>3721282</v>
      </c>
      <c r="V90" s="19">
        <f t="shared" si="10"/>
        <v>4092709</v>
      </c>
      <c r="W90" s="19">
        <f t="shared" si="11"/>
        <v>30073887</v>
      </c>
    </row>
    <row r="91" spans="2:23">
      <c r="B91" s="19" t="s">
        <v>120</v>
      </c>
      <c r="C91" s="19" t="s">
        <v>38</v>
      </c>
      <c r="D91" s="19" t="s">
        <v>58</v>
      </c>
      <c r="E91" s="20" t="s">
        <v>55</v>
      </c>
      <c r="F91" s="21" t="s">
        <v>56</v>
      </c>
      <c r="G91" s="21" t="s">
        <v>57</v>
      </c>
      <c r="H91" s="19">
        <v>33795513</v>
      </c>
      <c r="I91" s="19">
        <v>33795513</v>
      </c>
      <c r="J91" s="19"/>
      <c r="K91" s="19"/>
      <c r="L91" s="19"/>
      <c r="M91" s="19"/>
      <c r="N91" s="19">
        <f t="shared" si="6"/>
        <v>0</v>
      </c>
      <c r="O91" s="19">
        <f t="shared" si="7"/>
        <v>33795513</v>
      </c>
      <c r="P91" s="23">
        <f>+'03'!R91</f>
        <v>9701725</v>
      </c>
      <c r="Q91" s="19">
        <v>2982499</v>
      </c>
      <c r="R91" s="23">
        <f t="shared" si="8"/>
        <v>12684224</v>
      </c>
      <c r="S91" s="61">
        <f>+'03'!U91</f>
        <v>3284293</v>
      </c>
      <c r="T91" s="19">
        <v>2988594</v>
      </c>
      <c r="U91" s="61">
        <f t="shared" si="9"/>
        <v>6272887</v>
      </c>
      <c r="V91" s="19">
        <f t="shared" si="10"/>
        <v>6411337</v>
      </c>
      <c r="W91" s="19">
        <f t="shared" si="11"/>
        <v>21111289</v>
      </c>
    </row>
    <row r="92" spans="2:23">
      <c r="B92" s="19" t="s">
        <v>120</v>
      </c>
      <c r="C92" s="19" t="s">
        <v>38</v>
      </c>
      <c r="D92" s="19" t="s">
        <v>59</v>
      </c>
      <c r="E92" s="20" t="s">
        <v>55</v>
      </c>
      <c r="F92" s="21" t="s">
        <v>56</v>
      </c>
      <c r="G92" s="21" t="s">
        <v>57</v>
      </c>
      <c r="H92" s="19">
        <v>37390781</v>
      </c>
      <c r="I92" s="19">
        <v>37390781</v>
      </c>
      <c r="J92" s="19"/>
      <c r="K92" s="19"/>
      <c r="L92" s="19"/>
      <c r="M92" s="19"/>
      <c r="N92" s="19">
        <f t="shared" si="6"/>
        <v>0</v>
      </c>
      <c r="O92" s="19">
        <f t="shared" si="7"/>
        <v>37390781</v>
      </c>
      <c r="P92" s="23">
        <f>+'03'!R92</f>
        <v>408494</v>
      </c>
      <c r="Q92" s="19">
        <v>125579</v>
      </c>
      <c r="R92" s="23">
        <f t="shared" si="8"/>
        <v>534073</v>
      </c>
      <c r="S92" s="61">
        <f>+'03'!U92</f>
        <v>138286</v>
      </c>
      <c r="T92" s="19">
        <v>125836</v>
      </c>
      <c r="U92" s="61">
        <f t="shared" si="9"/>
        <v>264122</v>
      </c>
      <c r="V92" s="19">
        <f t="shared" si="10"/>
        <v>269951</v>
      </c>
      <c r="W92" s="19">
        <f t="shared" si="11"/>
        <v>36856708</v>
      </c>
    </row>
    <row r="93" spans="2:23">
      <c r="B93" s="19" t="s">
        <v>120</v>
      </c>
      <c r="C93" s="19" t="s">
        <v>38</v>
      </c>
      <c r="D93" s="19" t="s">
        <v>60</v>
      </c>
      <c r="E93" s="20" t="s">
        <v>55</v>
      </c>
      <c r="F93" s="21" t="s">
        <v>56</v>
      </c>
      <c r="G93" s="21" t="s">
        <v>57</v>
      </c>
      <c r="H93" s="19">
        <v>719054</v>
      </c>
      <c r="I93" s="19">
        <v>719054</v>
      </c>
      <c r="J93" s="19"/>
      <c r="K93" s="19"/>
      <c r="L93" s="19"/>
      <c r="M93" s="19"/>
      <c r="N93" s="19">
        <f t="shared" si="6"/>
        <v>0</v>
      </c>
      <c r="O93" s="19">
        <f t="shared" si="7"/>
        <v>719054</v>
      </c>
      <c r="P93" s="23">
        <f>+'03'!R93</f>
        <v>102123</v>
      </c>
      <c r="Q93" s="19">
        <v>31395</v>
      </c>
      <c r="R93" s="23">
        <f t="shared" si="8"/>
        <v>133518</v>
      </c>
      <c r="S93" s="61">
        <f>+'03'!U93</f>
        <v>34572</v>
      </c>
      <c r="T93" s="19">
        <v>31458</v>
      </c>
      <c r="U93" s="61">
        <f t="shared" si="9"/>
        <v>66030</v>
      </c>
      <c r="V93" s="19">
        <f t="shared" si="10"/>
        <v>67488</v>
      </c>
      <c r="W93" s="19">
        <f t="shared" si="11"/>
        <v>585536</v>
      </c>
    </row>
    <row r="94" spans="2:23">
      <c r="B94" s="19" t="s">
        <v>120</v>
      </c>
      <c r="C94" s="19" t="s">
        <v>38</v>
      </c>
      <c r="D94" s="19" t="s">
        <v>61</v>
      </c>
      <c r="E94" s="20" t="s">
        <v>62</v>
      </c>
      <c r="F94" s="21" t="s">
        <v>63</v>
      </c>
      <c r="G94" s="21" t="s">
        <v>64</v>
      </c>
      <c r="H94" s="19">
        <v>2000000</v>
      </c>
      <c r="I94" s="19">
        <v>2000000</v>
      </c>
      <c r="J94" s="19"/>
      <c r="K94" s="19"/>
      <c r="L94" s="19"/>
      <c r="M94" s="19"/>
      <c r="N94" s="19">
        <f t="shared" si="6"/>
        <v>0</v>
      </c>
      <c r="O94" s="19">
        <f t="shared" si="7"/>
        <v>2000000</v>
      </c>
      <c r="P94" s="23">
        <f>+'03'!R94</f>
        <v>8119</v>
      </c>
      <c r="Q94" s="19">
        <v>2607</v>
      </c>
      <c r="R94" s="23">
        <f t="shared" si="8"/>
        <v>10726</v>
      </c>
      <c r="S94" s="61">
        <f>+'03'!U94</f>
        <v>8119</v>
      </c>
      <c r="T94" s="19">
        <v>2607</v>
      </c>
      <c r="U94" s="61">
        <f t="shared" si="9"/>
        <v>10726</v>
      </c>
      <c r="V94" s="19">
        <f t="shared" si="10"/>
        <v>0</v>
      </c>
      <c r="W94" s="19">
        <f t="shared" si="11"/>
        <v>1989274</v>
      </c>
    </row>
    <row r="95" spans="2:23">
      <c r="B95" s="19" t="s">
        <v>120</v>
      </c>
      <c r="C95" s="19" t="s">
        <v>38</v>
      </c>
      <c r="D95" s="19" t="s">
        <v>65</v>
      </c>
      <c r="E95" s="20" t="s">
        <v>66</v>
      </c>
      <c r="F95" s="21" t="s">
        <v>52</v>
      </c>
      <c r="G95" s="21" t="s">
        <v>67</v>
      </c>
      <c r="H95" s="19">
        <v>1000</v>
      </c>
      <c r="I95" s="19">
        <v>1000</v>
      </c>
      <c r="J95" s="19"/>
      <c r="K95" s="19"/>
      <c r="L95" s="19"/>
      <c r="M95" s="19"/>
      <c r="N95" s="19">
        <f t="shared" si="6"/>
        <v>0</v>
      </c>
      <c r="O95" s="19">
        <f t="shared" si="7"/>
        <v>1000</v>
      </c>
      <c r="P95" s="23">
        <f>+'03'!R95</f>
        <v>0</v>
      </c>
      <c r="Q95" s="19"/>
      <c r="R95" s="23">
        <f t="shared" si="8"/>
        <v>0</v>
      </c>
      <c r="S95" s="61">
        <f>+'03'!U95</f>
        <v>0</v>
      </c>
      <c r="T95" s="19"/>
      <c r="U95" s="61">
        <f t="shared" si="9"/>
        <v>0</v>
      </c>
      <c r="V95" s="19">
        <f t="shared" si="10"/>
        <v>0</v>
      </c>
      <c r="W95" s="19">
        <f t="shared" si="11"/>
        <v>1000</v>
      </c>
    </row>
    <row r="96" spans="2:23">
      <c r="B96" s="19" t="s">
        <v>120</v>
      </c>
      <c r="C96" s="19" t="s">
        <v>38</v>
      </c>
      <c r="D96" s="19" t="s">
        <v>68</v>
      </c>
      <c r="E96" s="20" t="s">
        <v>69</v>
      </c>
      <c r="F96" s="21" t="s">
        <v>42</v>
      </c>
      <c r="G96" s="21" t="s">
        <v>70</v>
      </c>
      <c r="H96" s="19">
        <v>1000000</v>
      </c>
      <c r="I96" s="19">
        <v>1000000</v>
      </c>
      <c r="J96" s="19"/>
      <c r="K96" s="19"/>
      <c r="L96" s="19"/>
      <c r="M96" s="19"/>
      <c r="N96" s="19">
        <f t="shared" si="6"/>
        <v>0</v>
      </c>
      <c r="O96" s="19">
        <f t="shared" si="7"/>
        <v>1000000</v>
      </c>
      <c r="P96" s="23">
        <f>+'03'!R96</f>
        <v>0</v>
      </c>
      <c r="Q96" s="19"/>
      <c r="R96" s="23">
        <f t="shared" si="8"/>
        <v>0</v>
      </c>
      <c r="S96" s="61">
        <f>+'03'!U96</f>
        <v>0</v>
      </c>
      <c r="T96" s="19"/>
      <c r="U96" s="61">
        <f t="shared" si="9"/>
        <v>0</v>
      </c>
      <c r="V96" s="19">
        <f t="shared" si="10"/>
        <v>0</v>
      </c>
      <c r="W96" s="19">
        <f t="shared" si="11"/>
        <v>1000000</v>
      </c>
    </row>
    <row r="97" spans="2:23">
      <c r="B97" s="19" t="s">
        <v>120</v>
      </c>
      <c r="C97" s="19" t="s">
        <v>38</v>
      </c>
      <c r="D97" s="19" t="s">
        <v>71</v>
      </c>
      <c r="E97" s="20" t="s">
        <v>72</v>
      </c>
      <c r="F97" s="21" t="s">
        <v>73</v>
      </c>
      <c r="G97" s="21" t="s">
        <v>74</v>
      </c>
      <c r="H97" s="19">
        <v>1000</v>
      </c>
      <c r="I97" s="19">
        <v>1000</v>
      </c>
      <c r="J97" s="19"/>
      <c r="K97" s="19"/>
      <c r="L97" s="19"/>
      <c r="M97" s="19"/>
      <c r="N97" s="19">
        <f t="shared" si="6"/>
        <v>0</v>
      </c>
      <c r="O97" s="19">
        <f t="shared" si="7"/>
        <v>1000</v>
      </c>
      <c r="P97" s="23">
        <f>+'03'!R97</f>
        <v>0</v>
      </c>
      <c r="Q97" s="19"/>
      <c r="R97" s="23">
        <f t="shared" si="8"/>
        <v>0</v>
      </c>
      <c r="S97" s="61">
        <f>+'03'!U97</f>
        <v>0</v>
      </c>
      <c r="T97" s="19"/>
      <c r="U97" s="61">
        <f t="shared" si="9"/>
        <v>0</v>
      </c>
      <c r="V97" s="19">
        <f t="shared" si="10"/>
        <v>0</v>
      </c>
      <c r="W97" s="19">
        <f t="shared" si="11"/>
        <v>1000</v>
      </c>
    </row>
    <row r="98" spans="2:23">
      <c r="B98" s="19" t="s">
        <v>120</v>
      </c>
      <c r="C98" s="19" t="s">
        <v>38</v>
      </c>
      <c r="D98" s="19" t="s">
        <v>75</v>
      </c>
      <c r="E98" s="20" t="s">
        <v>76</v>
      </c>
      <c r="F98" s="21" t="s">
        <v>77</v>
      </c>
      <c r="G98" s="21" t="s">
        <v>78</v>
      </c>
      <c r="H98" s="19">
        <v>4000000</v>
      </c>
      <c r="I98" s="19">
        <v>4000000</v>
      </c>
      <c r="J98" s="19"/>
      <c r="K98" s="19"/>
      <c r="L98" s="19"/>
      <c r="M98" s="19"/>
      <c r="N98" s="19">
        <f t="shared" si="6"/>
        <v>0</v>
      </c>
      <c r="O98" s="19">
        <f t="shared" si="7"/>
        <v>4000000</v>
      </c>
      <c r="P98" s="23">
        <f>+'03'!R98</f>
        <v>0</v>
      </c>
      <c r="Q98" s="19"/>
      <c r="R98" s="23">
        <f t="shared" si="8"/>
        <v>0</v>
      </c>
      <c r="S98" s="61">
        <f>+'03'!U98</f>
        <v>0</v>
      </c>
      <c r="T98" s="19"/>
      <c r="U98" s="61">
        <f t="shared" si="9"/>
        <v>0</v>
      </c>
      <c r="V98" s="19">
        <f t="shared" si="10"/>
        <v>0</v>
      </c>
      <c r="W98" s="19">
        <f t="shared" si="11"/>
        <v>4000000</v>
      </c>
    </row>
    <row r="99" spans="2:23">
      <c r="B99" s="19" t="s">
        <v>120</v>
      </c>
      <c r="C99" s="19" t="s">
        <v>38</v>
      </c>
      <c r="D99" s="19" t="s">
        <v>79</v>
      </c>
      <c r="E99" s="20" t="s">
        <v>80</v>
      </c>
      <c r="F99" s="21" t="s">
        <v>81</v>
      </c>
      <c r="G99" s="21" t="s">
        <v>82</v>
      </c>
      <c r="H99" s="19">
        <v>1000</v>
      </c>
      <c r="I99" s="19">
        <v>1000</v>
      </c>
      <c r="J99" s="19"/>
      <c r="K99" s="19"/>
      <c r="L99" s="19"/>
      <c r="M99" s="19"/>
      <c r="N99" s="19">
        <f t="shared" si="6"/>
        <v>0</v>
      </c>
      <c r="O99" s="19">
        <f t="shared" si="7"/>
        <v>1000</v>
      </c>
      <c r="P99" s="23">
        <f>+'03'!R99</f>
        <v>0</v>
      </c>
      <c r="Q99" s="19"/>
      <c r="R99" s="23">
        <f t="shared" si="8"/>
        <v>0</v>
      </c>
      <c r="S99" s="61">
        <f>+'03'!U99</f>
        <v>0</v>
      </c>
      <c r="T99" s="19"/>
      <c r="U99" s="61">
        <f t="shared" si="9"/>
        <v>0</v>
      </c>
      <c r="V99" s="19">
        <f t="shared" si="10"/>
        <v>0</v>
      </c>
      <c r="W99" s="19">
        <f t="shared" si="11"/>
        <v>1000</v>
      </c>
    </row>
    <row r="100" spans="2:23">
      <c r="B100" s="19" t="s">
        <v>120</v>
      </c>
      <c r="C100" s="19" t="s">
        <v>38</v>
      </c>
      <c r="D100" s="19" t="s">
        <v>83</v>
      </c>
      <c r="E100" s="20" t="s">
        <v>84</v>
      </c>
      <c r="F100" s="21" t="s">
        <v>85</v>
      </c>
      <c r="G100" s="21" t="s">
        <v>86</v>
      </c>
      <c r="H100" s="19">
        <v>1000</v>
      </c>
      <c r="I100" s="19">
        <v>1000</v>
      </c>
      <c r="J100" s="19"/>
      <c r="K100" s="19"/>
      <c r="L100" s="19"/>
      <c r="M100" s="19"/>
      <c r="N100" s="19">
        <f t="shared" si="6"/>
        <v>0</v>
      </c>
      <c r="O100" s="19">
        <f t="shared" si="7"/>
        <v>1000</v>
      </c>
      <c r="P100" s="23">
        <f>+'03'!R100</f>
        <v>0</v>
      </c>
      <c r="Q100" s="19"/>
      <c r="R100" s="23">
        <f t="shared" si="8"/>
        <v>0</v>
      </c>
      <c r="S100" s="61">
        <f>+'03'!U100</f>
        <v>0</v>
      </c>
      <c r="T100" s="19"/>
      <c r="U100" s="61">
        <f t="shared" si="9"/>
        <v>0</v>
      </c>
      <c r="V100" s="19">
        <f t="shared" si="10"/>
        <v>0</v>
      </c>
      <c r="W100" s="19">
        <f t="shared" si="11"/>
        <v>1000</v>
      </c>
    </row>
    <row r="101" spans="2:23">
      <c r="B101" s="19" t="s">
        <v>120</v>
      </c>
      <c r="C101" s="19" t="s">
        <v>38</v>
      </c>
      <c r="D101" s="19" t="s">
        <v>87</v>
      </c>
      <c r="E101" s="20" t="s">
        <v>88</v>
      </c>
      <c r="F101" s="21" t="s">
        <v>89</v>
      </c>
      <c r="G101" s="21" t="s">
        <v>90</v>
      </c>
      <c r="H101" s="19">
        <v>1000</v>
      </c>
      <c r="I101" s="19">
        <v>1000</v>
      </c>
      <c r="J101" s="19"/>
      <c r="K101" s="19"/>
      <c r="L101" s="19"/>
      <c r="M101" s="19"/>
      <c r="N101" s="19">
        <f t="shared" si="6"/>
        <v>0</v>
      </c>
      <c r="O101" s="19">
        <f t="shared" si="7"/>
        <v>1000</v>
      </c>
      <c r="P101" s="23">
        <f>+'03'!R101</f>
        <v>0</v>
      </c>
      <c r="Q101" s="19"/>
      <c r="R101" s="23">
        <f t="shared" si="8"/>
        <v>0</v>
      </c>
      <c r="S101" s="61">
        <f>+'03'!U101</f>
        <v>0</v>
      </c>
      <c r="T101" s="19"/>
      <c r="U101" s="61">
        <f t="shared" si="9"/>
        <v>0</v>
      </c>
      <c r="V101" s="19">
        <f t="shared" si="10"/>
        <v>0</v>
      </c>
      <c r="W101" s="19">
        <f t="shared" si="11"/>
        <v>1000</v>
      </c>
    </row>
    <row r="102" spans="2:23">
      <c r="B102" s="19" t="s">
        <v>120</v>
      </c>
      <c r="C102" s="19" t="s">
        <v>38</v>
      </c>
      <c r="D102" s="19" t="s">
        <v>91</v>
      </c>
      <c r="E102" s="20" t="s">
        <v>92</v>
      </c>
      <c r="F102" s="21" t="s">
        <v>42</v>
      </c>
      <c r="G102" s="21" t="s">
        <v>93</v>
      </c>
      <c r="H102" s="19">
        <v>1000</v>
      </c>
      <c r="I102" s="19">
        <v>1000</v>
      </c>
      <c r="J102" s="19"/>
      <c r="K102" s="19"/>
      <c r="L102" s="19"/>
      <c r="M102" s="19"/>
      <c r="N102" s="19">
        <f t="shared" si="6"/>
        <v>0</v>
      </c>
      <c r="O102" s="19">
        <f t="shared" si="7"/>
        <v>1000</v>
      </c>
      <c r="P102" s="23">
        <f>+'03'!R102</f>
        <v>0</v>
      </c>
      <c r="Q102" s="19"/>
      <c r="R102" s="23">
        <f t="shared" si="8"/>
        <v>0</v>
      </c>
      <c r="S102" s="61">
        <f>+'03'!U102</f>
        <v>0</v>
      </c>
      <c r="T102" s="19"/>
      <c r="U102" s="61">
        <f t="shared" si="9"/>
        <v>0</v>
      </c>
      <c r="V102" s="19">
        <f t="shared" si="10"/>
        <v>0</v>
      </c>
      <c r="W102" s="19">
        <f t="shared" si="11"/>
        <v>1000</v>
      </c>
    </row>
    <row r="103" spans="2:23">
      <c r="B103" s="29" t="s">
        <v>120</v>
      </c>
      <c r="C103" s="29" t="s">
        <v>94</v>
      </c>
      <c r="D103" s="29" t="s">
        <v>5</v>
      </c>
      <c r="E103" s="30"/>
      <c r="F103" s="31"/>
      <c r="G103" s="31" t="s">
        <v>34</v>
      </c>
      <c r="H103" s="29">
        <v>141958453</v>
      </c>
      <c r="I103" s="29">
        <f>SUM(I104:I123)</f>
        <v>141958453</v>
      </c>
      <c r="J103" s="29">
        <f>SUM(J104:J123)</f>
        <v>0</v>
      </c>
      <c r="K103" s="29">
        <f>SUM(K104:K123)</f>
        <v>0</v>
      </c>
      <c r="L103" s="29">
        <f>SUM(L104:L123)</f>
        <v>0</v>
      </c>
      <c r="M103" s="29">
        <f>SUM(M104:M123)</f>
        <v>0</v>
      </c>
      <c r="N103" s="29">
        <f t="shared" si="6"/>
        <v>0</v>
      </c>
      <c r="O103" s="29">
        <f t="shared" si="7"/>
        <v>141958453</v>
      </c>
      <c r="P103" s="23">
        <f>+'03'!R103</f>
        <v>26579025</v>
      </c>
      <c r="Q103" s="29">
        <f>SUM(Q104:Q123)</f>
        <v>8499424</v>
      </c>
      <c r="R103" s="23">
        <f t="shared" si="8"/>
        <v>35078449</v>
      </c>
      <c r="S103" s="61">
        <f>+'03'!U103</f>
        <v>13820395</v>
      </c>
      <c r="T103" s="29">
        <f>SUM(T104:T123)</f>
        <v>6308660</v>
      </c>
      <c r="U103" s="61">
        <f t="shared" si="9"/>
        <v>20129055</v>
      </c>
      <c r="V103" s="29">
        <f t="shared" si="10"/>
        <v>14949394</v>
      </c>
      <c r="W103" s="29">
        <f t="shared" si="11"/>
        <v>106880004</v>
      </c>
    </row>
    <row r="104" spans="2:23">
      <c r="B104" s="19" t="s">
        <v>120</v>
      </c>
      <c r="C104" s="19" t="s">
        <v>94</v>
      </c>
      <c r="D104" s="19" t="s">
        <v>40</v>
      </c>
      <c r="E104" s="20" t="s">
        <v>95</v>
      </c>
      <c r="F104" s="21" t="s">
        <v>42</v>
      </c>
      <c r="G104" s="21" t="s">
        <v>96</v>
      </c>
      <c r="H104" s="19">
        <v>20989569</v>
      </c>
      <c r="I104" s="19">
        <v>20989569</v>
      </c>
      <c r="J104" s="19"/>
      <c r="K104" s="19"/>
      <c r="L104" s="19"/>
      <c r="M104" s="19"/>
      <c r="N104" s="19">
        <f t="shared" si="6"/>
        <v>0</v>
      </c>
      <c r="O104" s="19">
        <f t="shared" si="7"/>
        <v>20989569</v>
      </c>
      <c r="P104" s="23">
        <f>+'03'!R104</f>
        <v>6389674</v>
      </c>
      <c r="Q104" s="19">
        <v>2245554</v>
      </c>
      <c r="R104" s="23">
        <f t="shared" si="8"/>
        <v>8635228</v>
      </c>
      <c r="S104" s="61">
        <f>+'03'!U104</f>
        <v>4011612</v>
      </c>
      <c r="T104" s="19">
        <v>1453824</v>
      </c>
      <c r="U104" s="61">
        <f t="shared" si="9"/>
        <v>5465436</v>
      </c>
      <c r="V104" s="19">
        <f t="shared" si="10"/>
        <v>3169792</v>
      </c>
      <c r="W104" s="19">
        <f t="shared" si="11"/>
        <v>12354341</v>
      </c>
    </row>
    <row r="105" spans="2:23">
      <c r="B105" s="19" t="s">
        <v>120</v>
      </c>
      <c r="C105" s="19" t="s">
        <v>94</v>
      </c>
      <c r="D105" s="19" t="s">
        <v>44</v>
      </c>
      <c r="E105" s="20" t="s">
        <v>95</v>
      </c>
      <c r="F105" s="21" t="s">
        <v>42</v>
      </c>
      <c r="G105" s="21" t="s">
        <v>96</v>
      </c>
      <c r="H105" s="19">
        <v>35058188</v>
      </c>
      <c r="I105" s="19">
        <v>35058188</v>
      </c>
      <c r="J105" s="19"/>
      <c r="K105" s="19"/>
      <c r="L105" s="19"/>
      <c r="M105" s="19"/>
      <c r="N105" s="19">
        <f t="shared" si="6"/>
        <v>0</v>
      </c>
      <c r="O105" s="19">
        <f t="shared" si="7"/>
        <v>35058188</v>
      </c>
      <c r="P105" s="23">
        <f>+'03'!R105</f>
        <v>10846013</v>
      </c>
      <c r="Q105" s="19">
        <v>3174072</v>
      </c>
      <c r="R105" s="23">
        <f t="shared" si="8"/>
        <v>14020085</v>
      </c>
      <c r="S105" s="61">
        <f>+'03'!U105</f>
        <v>6575988</v>
      </c>
      <c r="T105" s="19">
        <v>2021917</v>
      </c>
      <c r="U105" s="61">
        <f t="shared" si="9"/>
        <v>8597905</v>
      </c>
      <c r="V105" s="19">
        <f t="shared" si="10"/>
        <v>5422180</v>
      </c>
      <c r="W105" s="19">
        <f t="shared" si="11"/>
        <v>21038103</v>
      </c>
    </row>
    <row r="106" spans="2:23">
      <c r="B106" s="19" t="s">
        <v>120</v>
      </c>
      <c r="C106" s="19" t="s">
        <v>94</v>
      </c>
      <c r="D106" s="19" t="s">
        <v>45</v>
      </c>
      <c r="E106" s="20" t="s">
        <v>95</v>
      </c>
      <c r="F106" s="21" t="s">
        <v>42</v>
      </c>
      <c r="G106" s="21" t="s">
        <v>96</v>
      </c>
      <c r="H106" s="19">
        <v>7471417</v>
      </c>
      <c r="I106" s="19">
        <v>7471417</v>
      </c>
      <c r="J106" s="19"/>
      <c r="K106" s="19"/>
      <c r="L106" s="19"/>
      <c r="M106" s="19"/>
      <c r="N106" s="19">
        <f t="shared" si="6"/>
        <v>0</v>
      </c>
      <c r="O106" s="19">
        <f t="shared" si="7"/>
        <v>7471417</v>
      </c>
      <c r="P106" s="23">
        <f>+'03'!R106</f>
        <v>228336</v>
      </c>
      <c r="Q106" s="19">
        <v>66823</v>
      </c>
      <c r="R106" s="23">
        <f t="shared" si="8"/>
        <v>295159</v>
      </c>
      <c r="S106" s="61">
        <f>+'03'!U106</f>
        <v>138441</v>
      </c>
      <c r="T106" s="19">
        <v>42567</v>
      </c>
      <c r="U106" s="61">
        <f t="shared" si="9"/>
        <v>181008</v>
      </c>
      <c r="V106" s="19">
        <f t="shared" si="10"/>
        <v>114151</v>
      </c>
      <c r="W106" s="19">
        <f t="shared" si="11"/>
        <v>7176258</v>
      </c>
    </row>
    <row r="107" spans="2:23">
      <c r="B107" s="19" t="s">
        <v>120</v>
      </c>
      <c r="C107" s="19" t="s">
        <v>94</v>
      </c>
      <c r="D107" s="19" t="s">
        <v>46</v>
      </c>
      <c r="E107" s="20" t="s">
        <v>95</v>
      </c>
      <c r="F107" s="21" t="s">
        <v>42</v>
      </c>
      <c r="G107" s="21" t="s">
        <v>96</v>
      </c>
      <c r="H107" s="19">
        <v>14942834</v>
      </c>
      <c r="I107" s="19">
        <v>14942834</v>
      </c>
      <c r="J107" s="19"/>
      <c r="K107" s="19"/>
      <c r="L107" s="19"/>
      <c r="M107" s="19"/>
      <c r="N107" s="19">
        <f t="shared" si="6"/>
        <v>0</v>
      </c>
      <c r="O107" s="19">
        <f t="shared" si="7"/>
        <v>14942834</v>
      </c>
      <c r="P107" s="23">
        <f>+'03'!R107</f>
        <v>342506</v>
      </c>
      <c r="Q107" s="19">
        <v>100233</v>
      </c>
      <c r="R107" s="23">
        <f t="shared" si="8"/>
        <v>442739</v>
      </c>
      <c r="S107" s="61">
        <f>+'03'!U107</f>
        <v>207664</v>
      </c>
      <c r="T107" s="19">
        <v>63850</v>
      </c>
      <c r="U107" s="61">
        <f t="shared" si="9"/>
        <v>271514</v>
      </c>
      <c r="V107" s="19">
        <f t="shared" si="10"/>
        <v>171225</v>
      </c>
      <c r="W107" s="19">
        <f t="shared" si="11"/>
        <v>14500095</v>
      </c>
    </row>
    <row r="108" spans="2:23">
      <c r="B108" s="19" t="s">
        <v>120</v>
      </c>
      <c r="C108" s="19" t="s">
        <v>94</v>
      </c>
      <c r="D108" s="19" t="s">
        <v>47</v>
      </c>
      <c r="E108" s="20" t="s">
        <v>95</v>
      </c>
      <c r="F108" s="21" t="s">
        <v>42</v>
      </c>
      <c r="G108" s="21" t="s">
        <v>96</v>
      </c>
      <c r="H108" s="19">
        <v>1000000</v>
      </c>
      <c r="I108" s="19">
        <v>1000000</v>
      </c>
      <c r="J108" s="19"/>
      <c r="K108" s="19"/>
      <c r="L108" s="19"/>
      <c r="M108" s="19"/>
      <c r="N108" s="19">
        <f t="shared" si="6"/>
        <v>0</v>
      </c>
      <c r="O108" s="19">
        <f t="shared" si="7"/>
        <v>1000000</v>
      </c>
      <c r="P108" s="23">
        <f>+'03'!R108</f>
        <v>0</v>
      </c>
      <c r="Q108" s="19"/>
      <c r="R108" s="23">
        <f t="shared" si="8"/>
        <v>0</v>
      </c>
      <c r="S108" s="61">
        <f>+'03'!U108</f>
        <v>0</v>
      </c>
      <c r="T108" s="19">
        <v>0</v>
      </c>
      <c r="U108" s="61">
        <f t="shared" si="9"/>
        <v>0</v>
      </c>
      <c r="V108" s="19">
        <f t="shared" si="10"/>
        <v>0</v>
      </c>
      <c r="W108" s="19">
        <f t="shared" si="11"/>
        <v>1000000</v>
      </c>
    </row>
    <row r="109" spans="2:23">
      <c r="B109" s="19" t="s">
        <v>120</v>
      </c>
      <c r="C109" s="19" t="s">
        <v>94</v>
      </c>
      <c r="D109" s="19" t="s">
        <v>49</v>
      </c>
      <c r="E109" s="20" t="s">
        <v>95</v>
      </c>
      <c r="F109" s="21" t="s">
        <v>42</v>
      </c>
      <c r="G109" s="21" t="s">
        <v>96</v>
      </c>
      <c r="H109" s="19">
        <v>1000</v>
      </c>
      <c r="I109" s="19">
        <v>1000</v>
      </c>
      <c r="J109" s="19"/>
      <c r="K109" s="19"/>
      <c r="L109" s="19"/>
      <c r="M109" s="19"/>
      <c r="N109" s="19">
        <f t="shared" si="6"/>
        <v>0</v>
      </c>
      <c r="O109" s="19">
        <f t="shared" si="7"/>
        <v>1000</v>
      </c>
      <c r="P109" s="23">
        <f>+'03'!R109</f>
        <v>0</v>
      </c>
      <c r="Q109" s="19"/>
      <c r="R109" s="23">
        <f t="shared" si="8"/>
        <v>0</v>
      </c>
      <c r="S109" s="61">
        <f>+'03'!U109</f>
        <v>0</v>
      </c>
      <c r="T109" s="19"/>
      <c r="U109" s="61">
        <f t="shared" si="9"/>
        <v>0</v>
      </c>
      <c r="V109" s="19">
        <f t="shared" si="10"/>
        <v>0</v>
      </c>
      <c r="W109" s="19">
        <f t="shared" si="11"/>
        <v>1000</v>
      </c>
    </row>
    <row r="110" spans="2:23">
      <c r="B110" s="19" t="s">
        <v>120</v>
      </c>
      <c r="C110" s="19" t="s">
        <v>94</v>
      </c>
      <c r="D110" s="19" t="s">
        <v>50</v>
      </c>
      <c r="E110" s="20" t="s">
        <v>51</v>
      </c>
      <c r="F110" s="21" t="s">
        <v>52</v>
      </c>
      <c r="G110" s="21" t="s">
        <v>53</v>
      </c>
      <c r="H110" s="19">
        <v>500000</v>
      </c>
      <c r="I110" s="19">
        <v>500000</v>
      </c>
      <c r="J110" s="19"/>
      <c r="K110" s="19"/>
      <c r="L110" s="19"/>
      <c r="M110" s="19"/>
      <c r="N110" s="19">
        <f t="shared" si="6"/>
        <v>0</v>
      </c>
      <c r="O110" s="19">
        <f t="shared" si="7"/>
        <v>500000</v>
      </c>
      <c r="P110" s="23">
        <f>+'03'!R110</f>
        <v>287199</v>
      </c>
      <c r="Q110" s="19">
        <v>143235</v>
      </c>
      <c r="R110" s="23">
        <f t="shared" si="8"/>
        <v>430434</v>
      </c>
      <c r="S110" s="61">
        <f>+'03'!U110</f>
        <v>67108</v>
      </c>
      <c r="T110" s="19">
        <v>19744</v>
      </c>
      <c r="U110" s="61">
        <f t="shared" si="9"/>
        <v>86852</v>
      </c>
      <c r="V110" s="19">
        <f t="shared" si="10"/>
        <v>343582</v>
      </c>
      <c r="W110" s="19">
        <f t="shared" si="11"/>
        <v>69566</v>
      </c>
    </row>
    <row r="111" spans="2:23">
      <c r="B111" s="19" t="s">
        <v>120</v>
      </c>
      <c r="C111" s="19" t="s">
        <v>94</v>
      </c>
      <c r="D111" s="19" t="s">
        <v>54</v>
      </c>
      <c r="E111" s="20" t="s">
        <v>98</v>
      </c>
      <c r="F111" s="21" t="s">
        <v>56</v>
      </c>
      <c r="G111" s="21" t="s">
        <v>99</v>
      </c>
      <c r="H111" s="19">
        <v>20260852</v>
      </c>
      <c r="I111" s="19">
        <v>20260852</v>
      </c>
      <c r="J111" s="19"/>
      <c r="K111" s="19"/>
      <c r="L111" s="19"/>
      <c r="M111" s="19"/>
      <c r="N111" s="19">
        <f t="shared" si="6"/>
        <v>0</v>
      </c>
      <c r="O111" s="19">
        <f t="shared" si="7"/>
        <v>20260852</v>
      </c>
      <c r="P111" s="23">
        <f>+'03'!R111</f>
        <v>3706191</v>
      </c>
      <c r="Q111" s="19">
        <v>1306787</v>
      </c>
      <c r="R111" s="23">
        <f t="shared" si="8"/>
        <v>5012978</v>
      </c>
      <c r="S111" s="61">
        <f>+'03'!U111</f>
        <v>1200104</v>
      </c>
      <c r="T111" s="19">
        <v>1235221</v>
      </c>
      <c r="U111" s="61">
        <f t="shared" si="9"/>
        <v>2435325</v>
      </c>
      <c r="V111" s="19">
        <f t="shared" si="10"/>
        <v>2577653</v>
      </c>
      <c r="W111" s="19">
        <f t="shared" si="11"/>
        <v>15247874</v>
      </c>
    </row>
    <row r="112" spans="2:23">
      <c r="B112" s="19" t="s">
        <v>120</v>
      </c>
      <c r="C112" s="19" t="s">
        <v>94</v>
      </c>
      <c r="D112" s="19" t="s">
        <v>58</v>
      </c>
      <c r="E112" s="20" t="s">
        <v>98</v>
      </c>
      <c r="F112" s="21" t="s">
        <v>56</v>
      </c>
      <c r="G112" s="21" t="s">
        <v>99</v>
      </c>
      <c r="H112" s="19">
        <v>20573832</v>
      </c>
      <c r="I112" s="19">
        <v>20573832</v>
      </c>
      <c r="J112" s="19"/>
      <c r="K112" s="19"/>
      <c r="L112" s="19"/>
      <c r="M112" s="19"/>
      <c r="N112" s="19">
        <f t="shared" si="6"/>
        <v>0</v>
      </c>
      <c r="O112" s="19">
        <f t="shared" si="7"/>
        <v>20573832</v>
      </c>
      <c r="P112" s="23">
        <f>+'03'!R112</f>
        <v>4540150</v>
      </c>
      <c r="Q112" s="19">
        <v>1389584</v>
      </c>
      <c r="R112" s="23">
        <f t="shared" si="8"/>
        <v>5929734</v>
      </c>
      <c r="S112" s="61">
        <f>+'03'!U112</f>
        <v>1538504</v>
      </c>
      <c r="T112" s="19">
        <v>1397960</v>
      </c>
      <c r="U112" s="61">
        <f t="shared" si="9"/>
        <v>2936464</v>
      </c>
      <c r="V112" s="19">
        <f t="shared" si="10"/>
        <v>2993270</v>
      </c>
      <c r="W112" s="19">
        <f t="shared" si="11"/>
        <v>14644098</v>
      </c>
    </row>
    <row r="113" spans="2:23">
      <c r="B113" s="19" t="s">
        <v>120</v>
      </c>
      <c r="C113" s="19" t="s">
        <v>94</v>
      </c>
      <c r="D113" s="19" t="s">
        <v>59</v>
      </c>
      <c r="E113" s="20" t="s">
        <v>98</v>
      </c>
      <c r="F113" s="21" t="s">
        <v>56</v>
      </c>
      <c r="G113" s="21" t="s">
        <v>99</v>
      </c>
      <c r="H113" s="19">
        <v>4384587</v>
      </c>
      <c r="I113" s="19">
        <v>4384587</v>
      </c>
      <c r="J113" s="19"/>
      <c r="K113" s="19"/>
      <c r="L113" s="19"/>
      <c r="M113" s="19"/>
      <c r="N113" s="19">
        <f t="shared" si="6"/>
        <v>0</v>
      </c>
      <c r="O113" s="19">
        <f t="shared" si="7"/>
        <v>4384587</v>
      </c>
      <c r="P113" s="23">
        <f>+'03'!R113</f>
        <v>95583</v>
      </c>
      <c r="Q113" s="19">
        <v>29254</v>
      </c>
      <c r="R113" s="23">
        <f t="shared" si="8"/>
        <v>124837</v>
      </c>
      <c r="S113" s="61">
        <f>+'03'!U113</f>
        <v>32390</v>
      </c>
      <c r="T113" s="19">
        <v>29431</v>
      </c>
      <c r="U113" s="61">
        <f t="shared" si="9"/>
        <v>61821</v>
      </c>
      <c r="V113" s="19">
        <f t="shared" si="10"/>
        <v>63016</v>
      </c>
      <c r="W113" s="19">
        <f t="shared" si="11"/>
        <v>4259750</v>
      </c>
    </row>
    <row r="114" spans="2:23">
      <c r="B114" s="19" t="s">
        <v>120</v>
      </c>
      <c r="C114" s="19" t="s">
        <v>94</v>
      </c>
      <c r="D114" s="19" t="s">
        <v>60</v>
      </c>
      <c r="E114" s="20" t="s">
        <v>98</v>
      </c>
      <c r="F114" s="21" t="s">
        <v>56</v>
      </c>
      <c r="G114" s="21" t="s">
        <v>99</v>
      </c>
      <c r="H114" s="19">
        <v>8769174</v>
      </c>
      <c r="I114" s="19">
        <v>8769174</v>
      </c>
      <c r="J114" s="19"/>
      <c r="K114" s="19"/>
      <c r="L114" s="19"/>
      <c r="M114" s="19"/>
      <c r="N114" s="19">
        <f t="shared" si="6"/>
        <v>0</v>
      </c>
      <c r="O114" s="19">
        <f t="shared" si="7"/>
        <v>8769174</v>
      </c>
      <c r="P114" s="23">
        <f>+'03'!R114</f>
        <v>143373</v>
      </c>
      <c r="Q114" s="19">
        <v>43882</v>
      </c>
      <c r="R114" s="23">
        <f t="shared" si="8"/>
        <v>187255</v>
      </c>
      <c r="S114" s="61">
        <f>+'03'!U114</f>
        <v>48584</v>
      </c>
      <c r="T114" s="19">
        <v>44146</v>
      </c>
      <c r="U114" s="61">
        <f t="shared" si="9"/>
        <v>92730</v>
      </c>
      <c r="V114" s="19">
        <f t="shared" si="10"/>
        <v>94525</v>
      </c>
      <c r="W114" s="19">
        <f t="shared" si="11"/>
        <v>8581919</v>
      </c>
    </row>
    <row r="115" spans="2:23">
      <c r="B115" s="19" t="s">
        <v>120</v>
      </c>
      <c r="C115" s="19" t="s">
        <v>94</v>
      </c>
      <c r="D115" s="19" t="s">
        <v>61</v>
      </c>
      <c r="E115" s="20" t="s">
        <v>62</v>
      </c>
      <c r="F115" s="21" t="s">
        <v>63</v>
      </c>
      <c r="G115" s="21" t="s">
        <v>64</v>
      </c>
      <c r="H115" s="19">
        <v>6000000</v>
      </c>
      <c r="I115" s="19">
        <v>6000000</v>
      </c>
      <c r="J115" s="19"/>
      <c r="K115" s="19"/>
      <c r="L115" s="19"/>
      <c r="M115" s="19"/>
      <c r="N115" s="19">
        <f t="shared" si="6"/>
        <v>0</v>
      </c>
      <c r="O115" s="19">
        <f t="shared" si="7"/>
        <v>6000000</v>
      </c>
      <c r="P115" s="23">
        <f>+'03'!R115</f>
        <v>0</v>
      </c>
      <c r="Q115" s="19">
        <v>0</v>
      </c>
      <c r="R115" s="23">
        <f t="shared" si="8"/>
        <v>0</v>
      </c>
      <c r="S115" s="61">
        <f>+'03'!U115</f>
        <v>0</v>
      </c>
      <c r="T115" s="19">
        <v>0</v>
      </c>
      <c r="U115" s="61">
        <f t="shared" si="9"/>
        <v>0</v>
      </c>
      <c r="V115" s="19">
        <f t="shared" si="10"/>
        <v>0</v>
      </c>
      <c r="W115" s="19">
        <f t="shared" si="11"/>
        <v>6000000</v>
      </c>
    </row>
    <row r="116" spans="2:23">
      <c r="B116" s="19" t="s">
        <v>120</v>
      </c>
      <c r="C116" s="19" t="s">
        <v>94</v>
      </c>
      <c r="D116" s="19" t="s">
        <v>65</v>
      </c>
      <c r="E116" s="20" t="s">
        <v>66</v>
      </c>
      <c r="F116" s="21" t="s">
        <v>52</v>
      </c>
      <c r="G116" s="21" t="s">
        <v>67</v>
      </c>
      <c r="H116" s="19">
        <v>1000</v>
      </c>
      <c r="I116" s="19">
        <v>1000</v>
      </c>
      <c r="J116" s="19"/>
      <c r="K116" s="19"/>
      <c r="L116" s="19"/>
      <c r="M116" s="19"/>
      <c r="N116" s="19">
        <f t="shared" si="6"/>
        <v>0</v>
      </c>
      <c r="O116" s="19">
        <f t="shared" si="7"/>
        <v>1000</v>
      </c>
      <c r="P116" s="23">
        <f>+'03'!R116</f>
        <v>0</v>
      </c>
      <c r="Q116" s="19"/>
      <c r="R116" s="23">
        <f t="shared" si="8"/>
        <v>0</v>
      </c>
      <c r="S116" s="61">
        <f>+'03'!U116</f>
        <v>0</v>
      </c>
      <c r="T116" s="19"/>
      <c r="U116" s="61">
        <f t="shared" si="9"/>
        <v>0</v>
      </c>
      <c r="V116" s="19">
        <f t="shared" si="10"/>
        <v>0</v>
      </c>
      <c r="W116" s="19">
        <f t="shared" si="11"/>
        <v>1000</v>
      </c>
    </row>
    <row r="117" spans="2:23">
      <c r="B117" s="19" t="s">
        <v>120</v>
      </c>
      <c r="C117" s="19" t="s">
        <v>94</v>
      </c>
      <c r="D117" s="19" t="s">
        <v>68</v>
      </c>
      <c r="E117" s="20" t="s">
        <v>69</v>
      </c>
      <c r="F117" s="21" t="s">
        <v>42</v>
      </c>
      <c r="G117" s="21" t="s">
        <v>70</v>
      </c>
      <c r="H117" s="19">
        <v>1000</v>
      </c>
      <c r="I117" s="19">
        <v>1000</v>
      </c>
      <c r="J117" s="19"/>
      <c r="K117" s="19"/>
      <c r="L117" s="19"/>
      <c r="M117" s="19"/>
      <c r="N117" s="19">
        <f t="shared" si="6"/>
        <v>0</v>
      </c>
      <c r="O117" s="19">
        <f t="shared" si="7"/>
        <v>1000</v>
      </c>
      <c r="P117" s="23">
        <f>+'03'!R117</f>
        <v>0</v>
      </c>
      <c r="Q117" s="19"/>
      <c r="R117" s="23">
        <f t="shared" si="8"/>
        <v>0</v>
      </c>
      <c r="S117" s="61">
        <f>+'03'!U117</f>
        <v>0</v>
      </c>
      <c r="T117" s="19"/>
      <c r="U117" s="61">
        <f t="shared" si="9"/>
        <v>0</v>
      </c>
      <c r="V117" s="19">
        <f t="shared" si="10"/>
        <v>0</v>
      </c>
      <c r="W117" s="19">
        <f t="shared" si="11"/>
        <v>1000</v>
      </c>
    </row>
    <row r="118" spans="2:23">
      <c r="B118" s="19" t="s">
        <v>120</v>
      </c>
      <c r="C118" s="19" t="s">
        <v>94</v>
      </c>
      <c r="D118" s="19" t="s">
        <v>71</v>
      </c>
      <c r="E118" s="20" t="s">
        <v>72</v>
      </c>
      <c r="F118" s="21" t="s">
        <v>73</v>
      </c>
      <c r="G118" s="21" t="s">
        <v>74</v>
      </c>
      <c r="H118" s="19">
        <v>1000</v>
      </c>
      <c r="I118" s="19">
        <v>1000</v>
      </c>
      <c r="J118" s="19"/>
      <c r="K118" s="19"/>
      <c r="L118" s="19"/>
      <c r="M118" s="19"/>
      <c r="N118" s="19">
        <f t="shared" si="6"/>
        <v>0</v>
      </c>
      <c r="O118" s="19">
        <f t="shared" si="7"/>
        <v>1000</v>
      </c>
      <c r="P118" s="23">
        <f>+'03'!R118</f>
        <v>0</v>
      </c>
      <c r="Q118" s="19"/>
      <c r="R118" s="23">
        <f t="shared" si="8"/>
        <v>0</v>
      </c>
      <c r="S118" s="61">
        <f>+'03'!U118</f>
        <v>0</v>
      </c>
      <c r="T118" s="19"/>
      <c r="U118" s="61">
        <f t="shared" si="9"/>
        <v>0</v>
      </c>
      <c r="V118" s="19">
        <f t="shared" si="10"/>
        <v>0</v>
      </c>
      <c r="W118" s="19">
        <f t="shared" si="11"/>
        <v>1000</v>
      </c>
    </row>
    <row r="119" spans="2:23">
      <c r="B119" s="19" t="s">
        <v>120</v>
      </c>
      <c r="C119" s="19" t="s">
        <v>94</v>
      </c>
      <c r="D119" s="19" t="s">
        <v>75</v>
      </c>
      <c r="E119" s="20" t="s">
        <v>76</v>
      </c>
      <c r="F119" s="21" t="s">
        <v>77</v>
      </c>
      <c r="G119" s="21" t="s">
        <v>78</v>
      </c>
      <c r="H119" s="19">
        <v>2000000</v>
      </c>
      <c r="I119" s="19">
        <v>2000000</v>
      </c>
      <c r="J119" s="19"/>
      <c r="K119" s="19"/>
      <c r="L119" s="19"/>
      <c r="M119" s="19"/>
      <c r="N119" s="19">
        <f t="shared" si="6"/>
        <v>0</v>
      </c>
      <c r="O119" s="19">
        <f t="shared" si="7"/>
        <v>2000000</v>
      </c>
      <c r="P119" s="23">
        <f>+'03'!R119</f>
        <v>0</v>
      </c>
      <c r="Q119" s="19"/>
      <c r="R119" s="23">
        <f t="shared" si="8"/>
        <v>0</v>
      </c>
      <c r="S119" s="61">
        <f>+'03'!U119</f>
        <v>0</v>
      </c>
      <c r="T119" s="19"/>
      <c r="U119" s="61">
        <f t="shared" si="9"/>
        <v>0</v>
      </c>
      <c r="V119" s="19">
        <f t="shared" si="10"/>
        <v>0</v>
      </c>
      <c r="W119" s="19">
        <f t="shared" si="11"/>
        <v>2000000</v>
      </c>
    </row>
    <row r="120" spans="2:23">
      <c r="B120" s="19" t="s">
        <v>120</v>
      </c>
      <c r="C120" s="19" t="s">
        <v>94</v>
      </c>
      <c r="D120" s="19" t="s">
        <v>79</v>
      </c>
      <c r="E120" s="20" t="s">
        <v>80</v>
      </c>
      <c r="F120" s="21" t="s">
        <v>81</v>
      </c>
      <c r="G120" s="21" t="s">
        <v>82</v>
      </c>
      <c r="H120" s="19">
        <v>1000</v>
      </c>
      <c r="I120" s="19">
        <v>1000</v>
      </c>
      <c r="J120" s="19"/>
      <c r="K120" s="19"/>
      <c r="L120" s="19"/>
      <c r="M120" s="19"/>
      <c r="N120" s="19">
        <f t="shared" si="6"/>
        <v>0</v>
      </c>
      <c r="O120" s="19">
        <f t="shared" si="7"/>
        <v>1000</v>
      </c>
      <c r="P120" s="23">
        <f>+'03'!R120</f>
        <v>0</v>
      </c>
      <c r="Q120" s="19"/>
      <c r="R120" s="23">
        <f t="shared" si="8"/>
        <v>0</v>
      </c>
      <c r="S120" s="61">
        <f>+'03'!U120</f>
        <v>0</v>
      </c>
      <c r="T120" s="19"/>
      <c r="U120" s="61">
        <f t="shared" si="9"/>
        <v>0</v>
      </c>
      <c r="V120" s="19">
        <f t="shared" si="10"/>
        <v>0</v>
      </c>
      <c r="W120" s="19">
        <f t="shared" si="11"/>
        <v>1000</v>
      </c>
    </row>
    <row r="121" spans="2:23">
      <c r="B121" s="19" t="s">
        <v>120</v>
      </c>
      <c r="C121" s="19" t="s">
        <v>94</v>
      </c>
      <c r="D121" s="19" t="s">
        <v>83</v>
      </c>
      <c r="E121" s="20" t="s">
        <v>84</v>
      </c>
      <c r="F121" s="21" t="s">
        <v>85</v>
      </c>
      <c r="G121" s="21" t="s">
        <v>86</v>
      </c>
      <c r="H121" s="19">
        <v>1000</v>
      </c>
      <c r="I121" s="19">
        <v>1000</v>
      </c>
      <c r="J121" s="19"/>
      <c r="K121" s="19"/>
      <c r="L121" s="19"/>
      <c r="M121" s="19"/>
      <c r="N121" s="19">
        <f t="shared" si="6"/>
        <v>0</v>
      </c>
      <c r="O121" s="19">
        <f t="shared" si="7"/>
        <v>1000</v>
      </c>
      <c r="P121" s="23">
        <f>+'03'!R121</f>
        <v>0</v>
      </c>
      <c r="Q121" s="19"/>
      <c r="R121" s="23">
        <f t="shared" si="8"/>
        <v>0</v>
      </c>
      <c r="S121" s="61">
        <f>+'03'!U121</f>
        <v>0</v>
      </c>
      <c r="T121" s="19"/>
      <c r="U121" s="61">
        <f t="shared" si="9"/>
        <v>0</v>
      </c>
      <c r="V121" s="19">
        <f t="shared" si="10"/>
        <v>0</v>
      </c>
      <c r="W121" s="19">
        <f t="shared" si="11"/>
        <v>1000</v>
      </c>
    </row>
    <row r="122" spans="2:23">
      <c r="B122" s="19" t="s">
        <v>120</v>
      </c>
      <c r="C122" s="19" t="s">
        <v>94</v>
      </c>
      <c r="D122" s="19" t="s">
        <v>87</v>
      </c>
      <c r="E122" s="20" t="s">
        <v>88</v>
      </c>
      <c r="F122" s="21" t="s">
        <v>89</v>
      </c>
      <c r="G122" s="21" t="s">
        <v>90</v>
      </c>
      <c r="H122" s="19">
        <v>1000</v>
      </c>
      <c r="I122" s="19">
        <v>1000</v>
      </c>
      <c r="J122" s="19"/>
      <c r="K122" s="19"/>
      <c r="L122" s="19"/>
      <c r="M122" s="19"/>
      <c r="N122" s="19">
        <f t="shared" si="6"/>
        <v>0</v>
      </c>
      <c r="O122" s="19">
        <f t="shared" si="7"/>
        <v>1000</v>
      </c>
      <c r="P122" s="23">
        <f>+'03'!R122</f>
        <v>0</v>
      </c>
      <c r="Q122" s="19"/>
      <c r="R122" s="23">
        <f t="shared" si="8"/>
        <v>0</v>
      </c>
      <c r="S122" s="61">
        <f>+'03'!U122</f>
        <v>0</v>
      </c>
      <c r="T122" s="19"/>
      <c r="U122" s="61">
        <f t="shared" si="9"/>
        <v>0</v>
      </c>
      <c r="V122" s="19">
        <f t="shared" si="10"/>
        <v>0</v>
      </c>
      <c r="W122" s="19">
        <f t="shared" si="11"/>
        <v>1000</v>
      </c>
    </row>
    <row r="123" spans="2:23">
      <c r="B123" s="19" t="s">
        <v>120</v>
      </c>
      <c r="C123" s="19" t="s">
        <v>94</v>
      </c>
      <c r="D123" s="19" t="s">
        <v>91</v>
      </c>
      <c r="E123" s="20" t="s">
        <v>92</v>
      </c>
      <c r="F123" s="21" t="s">
        <v>42</v>
      </c>
      <c r="G123" s="21" t="s">
        <v>93</v>
      </c>
      <c r="H123" s="19">
        <v>1000</v>
      </c>
      <c r="I123" s="19">
        <v>1000</v>
      </c>
      <c r="J123" s="19"/>
      <c r="K123" s="19"/>
      <c r="L123" s="19"/>
      <c r="M123" s="19"/>
      <c r="N123" s="19">
        <f t="shared" si="6"/>
        <v>0</v>
      </c>
      <c r="O123" s="19">
        <f t="shared" si="7"/>
        <v>1000</v>
      </c>
      <c r="P123" s="23">
        <f>+'03'!R123</f>
        <v>0</v>
      </c>
      <c r="Q123" s="19"/>
      <c r="R123" s="23">
        <f t="shared" si="8"/>
        <v>0</v>
      </c>
      <c r="S123" s="61">
        <f>+'03'!U123</f>
        <v>0</v>
      </c>
      <c r="T123" s="19"/>
      <c r="U123" s="61">
        <f t="shared" si="9"/>
        <v>0</v>
      </c>
      <c r="V123" s="19">
        <f t="shared" si="10"/>
        <v>0</v>
      </c>
      <c r="W123" s="19">
        <f t="shared" si="11"/>
        <v>1000</v>
      </c>
    </row>
    <row r="124" spans="2:23">
      <c r="B124" s="32" t="s">
        <v>120</v>
      </c>
      <c r="C124" s="32" t="s">
        <v>100</v>
      </c>
      <c r="D124" s="32" t="s">
        <v>5</v>
      </c>
      <c r="E124" s="33"/>
      <c r="F124" s="34"/>
      <c r="G124" s="34"/>
      <c r="H124" s="32">
        <v>133904629</v>
      </c>
      <c r="I124" s="32">
        <f>SUM(I125:I147)</f>
        <v>133904629</v>
      </c>
      <c r="J124" s="32">
        <f>SUM(J125:J147)</f>
        <v>0</v>
      </c>
      <c r="K124" s="32">
        <f>SUM(K125:K147)</f>
        <v>0</v>
      </c>
      <c r="L124" s="32">
        <f>SUM(L125:L147)</f>
        <v>0</v>
      </c>
      <c r="M124" s="32">
        <f>SUM(M125:M147)</f>
        <v>0</v>
      </c>
      <c r="N124" s="32">
        <f t="shared" si="6"/>
        <v>0</v>
      </c>
      <c r="O124" s="32">
        <f t="shared" si="7"/>
        <v>133904629</v>
      </c>
      <c r="P124" s="23">
        <f>+'03'!R124</f>
        <v>37057547</v>
      </c>
      <c r="Q124" s="32">
        <f>SUM(Q125:Q147)</f>
        <v>12468680</v>
      </c>
      <c r="R124" s="23">
        <f t="shared" si="8"/>
        <v>49526227</v>
      </c>
      <c r="S124" s="61">
        <f>+'03'!U124</f>
        <v>18786356</v>
      </c>
      <c r="T124" s="32">
        <f>SUM(T125:T147)</f>
        <v>9505350</v>
      </c>
      <c r="U124" s="61">
        <f t="shared" si="9"/>
        <v>28291706</v>
      </c>
      <c r="V124" s="32">
        <f t="shared" si="10"/>
        <v>21234521</v>
      </c>
      <c r="W124" s="32">
        <f t="shared" si="11"/>
        <v>84378402</v>
      </c>
    </row>
    <row r="125" spans="2:23">
      <c r="B125" s="19" t="s">
        <v>120</v>
      </c>
      <c r="C125" s="19" t="s">
        <v>100</v>
      </c>
      <c r="D125" s="19" t="s">
        <v>49</v>
      </c>
      <c r="E125" s="20" t="s">
        <v>95</v>
      </c>
      <c r="F125" s="21" t="s">
        <v>42</v>
      </c>
      <c r="G125" s="21" t="s">
        <v>96</v>
      </c>
      <c r="H125" s="19">
        <v>1000</v>
      </c>
      <c r="I125" s="19">
        <v>1000</v>
      </c>
      <c r="J125" s="19"/>
      <c r="K125" s="19"/>
      <c r="L125" s="19"/>
      <c r="M125" s="19"/>
      <c r="N125" s="19">
        <f t="shared" si="6"/>
        <v>0</v>
      </c>
      <c r="O125" s="19">
        <f t="shared" si="7"/>
        <v>1000</v>
      </c>
      <c r="P125" s="23">
        <f>+'03'!R125</f>
        <v>0</v>
      </c>
      <c r="Q125" s="19"/>
      <c r="R125" s="23">
        <f t="shared" si="8"/>
        <v>0</v>
      </c>
      <c r="S125" s="61">
        <f>+'03'!U125</f>
        <v>0</v>
      </c>
      <c r="T125" s="19"/>
      <c r="U125" s="61">
        <f t="shared" si="9"/>
        <v>0</v>
      </c>
      <c r="V125" s="19">
        <f t="shared" si="10"/>
        <v>0</v>
      </c>
      <c r="W125" s="19">
        <f t="shared" si="11"/>
        <v>1000</v>
      </c>
    </row>
    <row r="126" spans="2:23">
      <c r="B126" s="19" t="s">
        <v>120</v>
      </c>
      <c r="C126" s="19" t="s">
        <v>100</v>
      </c>
      <c r="D126" s="19" t="s">
        <v>101</v>
      </c>
      <c r="E126" s="20" t="s">
        <v>95</v>
      </c>
      <c r="F126" s="21" t="s">
        <v>42</v>
      </c>
      <c r="G126" s="21" t="s">
        <v>96</v>
      </c>
      <c r="H126" s="19">
        <v>1712640</v>
      </c>
      <c r="I126" s="19">
        <v>1712640</v>
      </c>
      <c r="J126" s="19"/>
      <c r="K126" s="19"/>
      <c r="L126" s="19"/>
      <c r="M126" s="19"/>
      <c r="N126" s="19">
        <f t="shared" si="6"/>
        <v>0</v>
      </c>
      <c r="O126" s="19">
        <f t="shared" si="7"/>
        <v>1712640</v>
      </c>
      <c r="P126" s="23">
        <f>+'03'!R126</f>
        <v>3230674</v>
      </c>
      <c r="Q126" s="19">
        <v>1081755</v>
      </c>
      <c r="R126" s="23">
        <f t="shared" si="8"/>
        <v>4312429</v>
      </c>
      <c r="S126" s="61">
        <f>+'03'!U126</f>
        <v>1986907</v>
      </c>
      <c r="T126" s="19">
        <v>692763</v>
      </c>
      <c r="U126" s="61">
        <f t="shared" si="9"/>
        <v>2679670</v>
      </c>
      <c r="V126" s="19">
        <f t="shared" si="10"/>
        <v>1632759</v>
      </c>
      <c r="W126" s="19">
        <f t="shared" si="11"/>
        <v>-2599789</v>
      </c>
    </row>
    <row r="127" spans="2:23">
      <c r="B127" s="19" t="s">
        <v>120</v>
      </c>
      <c r="C127" s="19" t="s">
        <v>100</v>
      </c>
      <c r="D127" s="19" t="s">
        <v>102</v>
      </c>
      <c r="E127" s="20" t="s">
        <v>95</v>
      </c>
      <c r="F127" s="21" t="s">
        <v>42</v>
      </c>
      <c r="G127" s="21" t="s">
        <v>96</v>
      </c>
      <c r="H127" s="19">
        <v>28427121</v>
      </c>
      <c r="I127" s="19">
        <v>28427121</v>
      </c>
      <c r="J127" s="19"/>
      <c r="K127" s="19"/>
      <c r="L127" s="19"/>
      <c r="M127" s="19"/>
      <c r="N127" s="19">
        <f t="shared" si="6"/>
        <v>0</v>
      </c>
      <c r="O127" s="19">
        <f t="shared" si="7"/>
        <v>28427121</v>
      </c>
      <c r="P127" s="23">
        <f>+'03'!R127</f>
        <v>10845833</v>
      </c>
      <c r="Q127" s="19">
        <v>3631605</v>
      </c>
      <c r="R127" s="23">
        <f t="shared" si="8"/>
        <v>14477438</v>
      </c>
      <c r="S127" s="61">
        <f>+'03'!U127</f>
        <v>6670325</v>
      </c>
      <c r="T127" s="19">
        <v>2325704</v>
      </c>
      <c r="U127" s="61">
        <f t="shared" si="9"/>
        <v>8996029</v>
      </c>
      <c r="V127" s="19">
        <f t="shared" si="10"/>
        <v>5481409</v>
      </c>
      <c r="W127" s="19">
        <f t="shared" si="11"/>
        <v>13949683</v>
      </c>
    </row>
    <row r="128" spans="2:23">
      <c r="B128" s="19" t="s">
        <v>120</v>
      </c>
      <c r="C128" s="19" t="s">
        <v>100</v>
      </c>
      <c r="D128" s="19" t="s">
        <v>103</v>
      </c>
      <c r="E128" s="20" t="s">
        <v>95</v>
      </c>
      <c r="F128" s="21" t="s">
        <v>42</v>
      </c>
      <c r="G128" s="21" t="s">
        <v>96</v>
      </c>
      <c r="H128" s="19">
        <v>20072947</v>
      </c>
      <c r="I128" s="19">
        <v>20072947</v>
      </c>
      <c r="J128" s="19"/>
      <c r="K128" s="19"/>
      <c r="L128" s="19"/>
      <c r="M128" s="19"/>
      <c r="N128" s="19">
        <f t="shared" si="6"/>
        <v>0</v>
      </c>
      <c r="O128" s="19">
        <f t="shared" si="7"/>
        <v>20072947</v>
      </c>
      <c r="P128" s="23">
        <f>+'03'!R128</f>
        <v>5999824</v>
      </c>
      <c r="Q128" s="19">
        <v>2008974</v>
      </c>
      <c r="R128" s="23">
        <f t="shared" si="8"/>
        <v>8008798</v>
      </c>
      <c r="S128" s="61">
        <f>+'03'!U128</f>
        <v>3689968</v>
      </c>
      <c r="T128" s="19">
        <v>1286560</v>
      </c>
      <c r="U128" s="61">
        <f t="shared" si="9"/>
        <v>4976528</v>
      </c>
      <c r="V128" s="19">
        <f t="shared" si="10"/>
        <v>3032270</v>
      </c>
      <c r="W128" s="19">
        <f t="shared" si="11"/>
        <v>12064149</v>
      </c>
    </row>
    <row r="129" spans="2:23">
      <c r="B129" s="19" t="s">
        <v>120</v>
      </c>
      <c r="C129" s="19" t="s">
        <v>100</v>
      </c>
      <c r="D129" s="19" t="s">
        <v>104</v>
      </c>
      <c r="E129" s="20" t="s">
        <v>95</v>
      </c>
      <c r="F129" s="21" t="s">
        <v>42</v>
      </c>
      <c r="G129" s="21" t="s">
        <v>96</v>
      </c>
      <c r="H129" s="19">
        <v>3735443</v>
      </c>
      <c r="I129" s="19">
        <v>3735443</v>
      </c>
      <c r="J129" s="19"/>
      <c r="K129" s="19"/>
      <c r="L129" s="19"/>
      <c r="M129" s="19"/>
      <c r="N129" s="19">
        <f t="shared" si="6"/>
        <v>0</v>
      </c>
      <c r="O129" s="19">
        <f t="shared" si="7"/>
        <v>3735443</v>
      </c>
      <c r="P129" s="23">
        <f>+'03'!R129</f>
        <v>0</v>
      </c>
      <c r="Q129" s="19">
        <v>0</v>
      </c>
      <c r="R129" s="23">
        <f t="shared" si="8"/>
        <v>0</v>
      </c>
      <c r="S129" s="61">
        <f>+'03'!U129</f>
        <v>0</v>
      </c>
      <c r="T129" s="19">
        <v>0</v>
      </c>
      <c r="U129" s="61">
        <f t="shared" si="9"/>
        <v>0</v>
      </c>
      <c r="V129" s="19">
        <f t="shared" si="10"/>
        <v>0</v>
      </c>
      <c r="W129" s="19">
        <f t="shared" si="11"/>
        <v>3735443</v>
      </c>
    </row>
    <row r="130" spans="2:23">
      <c r="B130" s="19" t="s">
        <v>120</v>
      </c>
      <c r="C130" s="19" t="s">
        <v>100</v>
      </c>
      <c r="D130" s="19" t="s">
        <v>105</v>
      </c>
      <c r="E130" s="20" t="s">
        <v>95</v>
      </c>
      <c r="F130" s="21" t="s">
        <v>42</v>
      </c>
      <c r="G130" s="21" t="s">
        <v>96</v>
      </c>
      <c r="H130" s="19">
        <v>8138410</v>
      </c>
      <c r="I130" s="19">
        <v>8138410</v>
      </c>
      <c r="J130" s="19"/>
      <c r="K130" s="19"/>
      <c r="L130" s="19"/>
      <c r="M130" s="19"/>
      <c r="N130" s="19">
        <f t="shared" si="6"/>
        <v>0</v>
      </c>
      <c r="O130" s="19">
        <f t="shared" si="7"/>
        <v>8138410</v>
      </c>
      <c r="P130" s="23">
        <f>+'03'!R130</f>
        <v>0</v>
      </c>
      <c r="Q130" s="19">
        <v>0</v>
      </c>
      <c r="R130" s="23">
        <f t="shared" si="8"/>
        <v>0</v>
      </c>
      <c r="S130" s="61">
        <f>+'03'!U130</f>
        <v>0</v>
      </c>
      <c r="T130" s="19">
        <v>0</v>
      </c>
      <c r="U130" s="61">
        <f t="shared" si="9"/>
        <v>0</v>
      </c>
      <c r="V130" s="19">
        <f t="shared" si="10"/>
        <v>0</v>
      </c>
      <c r="W130" s="19">
        <f t="shared" si="11"/>
        <v>8138410</v>
      </c>
    </row>
    <row r="131" spans="2:23">
      <c r="B131" s="19" t="s">
        <v>120</v>
      </c>
      <c r="C131" s="19" t="s">
        <v>100</v>
      </c>
      <c r="D131" s="19" t="s">
        <v>106</v>
      </c>
      <c r="E131" s="20" t="s">
        <v>95</v>
      </c>
      <c r="F131" s="21" t="s">
        <v>42</v>
      </c>
      <c r="G131" s="21" t="s">
        <v>96</v>
      </c>
      <c r="H131" s="19">
        <v>5340202</v>
      </c>
      <c r="I131" s="19">
        <v>5340202</v>
      </c>
      <c r="J131" s="19"/>
      <c r="K131" s="19"/>
      <c r="L131" s="19"/>
      <c r="M131" s="19"/>
      <c r="N131" s="19">
        <f t="shared" si="6"/>
        <v>0</v>
      </c>
      <c r="O131" s="19">
        <f t="shared" si="7"/>
        <v>5340202</v>
      </c>
      <c r="P131" s="23">
        <f>+'03'!R131</f>
        <v>2999911</v>
      </c>
      <c r="Q131" s="19">
        <v>1004487</v>
      </c>
      <c r="R131" s="23">
        <f t="shared" si="8"/>
        <v>4004398</v>
      </c>
      <c r="S131" s="61">
        <f>+'03'!U131</f>
        <v>1844983</v>
      </c>
      <c r="T131" s="19">
        <v>643280</v>
      </c>
      <c r="U131" s="61">
        <f t="shared" si="9"/>
        <v>2488263</v>
      </c>
      <c r="V131" s="19">
        <f t="shared" si="10"/>
        <v>1516135</v>
      </c>
      <c r="W131" s="19">
        <f t="shared" si="11"/>
        <v>1335804</v>
      </c>
    </row>
    <row r="132" spans="2:23">
      <c r="B132" s="19" t="s">
        <v>120</v>
      </c>
      <c r="C132" s="19" t="s">
        <v>100</v>
      </c>
      <c r="D132" s="19" t="s">
        <v>50</v>
      </c>
      <c r="E132" s="20" t="s">
        <v>51</v>
      </c>
      <c r="F132" s="21" t="s">
        <v>52</v>
      </c>
      <c r="G132" s="21" t="s">
        <v>53</v>
      </c>
      <c r="H132" s="19">
        <v>2150000</v>
      </c>
      <c r="I132" s="19">
        <v>2150000</v>
      </c>
      <c r="J132" s="19"/>
      <c r="K132" s="19"/>
      <c r="L132" s="19"/>
      <c r="M132" s="19"/>
      <c r="N132" s="19">
        <f t="shared" si="6"/>
        <v>0</v>
      </c>
      <c r="O132" s="19">
        <f t="shared" si="7"/>
        <v>2150000</v>
      </c>
      <c r="P132" s="23">
        <f>+'03'!R132</f>
        <v>379367</v>
      </c>
      <c r="Q132" s="19">
        <v>171542</v>
      </c>
      <c r="R132" s="23">
        <f t="shared" si="8"/>
        <v>550909</v>
      </c>
      <c r="S132" s="61">
        <f>+'03'!U132</f>
        <v>78395</v>
      </c>
      <c r="T132" s="19">
        <v>24254</v>
      </c>
      <c r="U132" s="61">
        <f t="shared" si="9"/>
        <v>102649</v>
      </c>
      <c r="V132" s="19">
        <f t="shared" si="10"/>
        <v>448260</v>
      </c>
      <c r="W132" s="19">
        <f t="shared" si="11"/>
        <v>1599091</v>
      </c>
    </row>
    <row r="133" spans="2:23">
      <c r="B133" s="19" t="s">
        <v>120</v>
      </c>
      <c r="C133" s="19" t="s">
        <v>100</v>
      </c>
      <c r="D133" s="19" t="s">
        <v>107</v>
      </c>
      <c r="E133" s="20" t="s">
        <v>108</v>
      </c>
      <c r="F133" s="21" t="s">
        <v>56</v>
      </c>
      <c r="G133" s="21" t="s">
        <v>109</v>
      </c>
      <c r="H133" s="19">
        <v>12734501</v>
      </c>
      <c r="I133" s="19">
        <v>12734501</v>
      </c>
      <c r="J133" s="19"/>
      <c r="K133" s="19"/>
      <c r="L133" s="19"/>
      <c r="M133" s="19"/>
      <c r="N133" s="19">
        <f t="shared" si="6"/>
        <v>0</v>
      </c>
      <c r="O133" s="19">
        <f t="shared" si="7"/>
        <v>12734501</v>
      </c>
      <c r="P133" s="23">
        <f>+'03'!R133</f>
        <v>1904271</v>
      </c>
      <c r="Q133" s="19">
        <v>639844</v>
      </c>
      <c r="R133" s="23">
        <f t="shared" si="8"/>
        <v>2544115</v>
      </c>
      <c r="S133" s="61">
        <f>+'03'!U133</f>
        <v>632209</v>
      </c>
      <c r="T133" s="19">
        <v>634590</v>
      </c>
      <c r="U133" s="61">
        <f t="shared" si="9"/>
        <v>1266799</v>
      </c>
      <c r="V133" s="19">
        <f t="shared" si="10"/>
        <v>1277316</v>
      </c>
      <c r="W133" s="19">
        <f t="shared" si="11"/>
        <v>10190386</v>
      </c>
    </row>
    <row r="134" spans="2:23">
      <c r="B134" s="19" t="s">
        <v>120</v>
      </c>
      <c r="C134" s="19" t="s">
        <v>100</v>
      </c>
      <c r="D134" s="19" t="s">
        <v>110</v>
      </c>
      <c r="E134" s="20" t="s">
        <v>108</v>
      </c>
      <c r="F134" s="21" t="s">
        <v>56</v>
      </c>
      <c r="G134" s="21" t="s">
        <v>109</v>
      </c>
      <c r="H134" s="19">
        <v>20981046</v>
      </c>
      <c r="I134" s="19">
        <v>20981046</v>
      </c>
      <c r="J134" s="19"/>
      <c r="K134" s="19"/>
      <c r="L134" s="19"/>
      <c r="M134" s="19"/>
      <c r="N134" s="19">
        <f t="shared" si="6"/>
        <v>0</v>
      </c>
      <c r="O134" s="19">
        <f t="shared" si="7"/>
        <v>20981046</v>
      </c>
      <c r="P134" s="23">
        <f>+'03'!R134</f>
        <v>6392911</v>
      </c>
      <c r="Q134" s="19">
        <v>2148049</v>
      </c>
      <c r="R134" s="23">
        <f t="shared" si="8"/>
        <v>8540960</v>
      </c>
      <c r="S134" s="61">
        <f>+'03'!U134</f>
        <v>2122416</v>
      </c>
      <c r="T134" s="19">
        <v>2130411</v>
      </c>
      <c r="U134" s="61">
        <f t="shared" si="9"/>
        <v>4252827</v>
      </c>
      <c r="V134" s="19">
        <f t="shared" si="10"/>
        <v>4288133</v>
      </c>
      <c r="W134" s="19">
        <f t="shared" si="11"/>
        <v>12440086</v>
      </c>
    </row>
    <row r="135" spans="2:23">
      <c r="B135" s="19" t="s">
        <v>120</v>
      </c>
      <c r="C135" s="19" t="s">
        <v>100</v>
      </c>
      <c r="D135" s="19" t="s">
        <v>111</v>
      </c>
      <c r="E135" s="20" t="s">
        <v>108</v>
      </c>
      <c r="F135" s="21" t="s">
        <v>56</v>
      </c>
      <c r="G135" s="21" t="s">
        <v>109</v>
      </c>
      <c r="H135" s="19">
        <v>8864154</v>
      </c>
      <c r="I135" s="19">
        <v>8864154</v>
      </c>
      <c r="J135" s="19"/>
      <c r="K135" s="19"/>
      <c r="L135" s="19"/>
      <c r="M135" s="19"/>
      <c r="N135" s="19">
        <f t="shared" si="6"/>
        <v>0</v>
      </c>
      <c r="O135" s="19">
        <f t="shared" si="7"/>
        <v>8864154</v>
      </c>
      <c r="P135" s="23">
        <f>+'03'!R135</f>
        <v>3536502</v>
      </c>
      <c r="Q135" s="19">
        <v>1188282</v>
      </c>
      <c r="R135" s="23">
        <f t="shared" si="8"/>
        <v>4724784</v>
      </c>
      <c r="S135" s="61">
        <f>+'03'!U135</f>
        <v>1174101</v>
      </c>
      <c r="T135" s="19">
        <v>1178525</v>
      </c>
      <c r="U135" s="61">
        <f t="shared" si="9"/>
        <v>2352626</v>
      </c>
      <c r="V135" s="19">
        <f t="shared" si="10"/>
        <v>2372158</v>
      </c>
      <c r="W135" s="19">
        <f t="shared" si="11"/>
        <v>4139370</v>
      </c>
    </row>
    <row r="136" spans="2:23">
      <c r="B136" s="19" t="s">
        <v>120</v>
      </c>
      <c r="C136" s="19" t="s">
        <v>100</v>
      </c>
      <c r="D136" s="19" t="s">
        <v>112</v>
      </c>
      <c r="E136" s="20" t="s">
        <v>108</v>
      </c>
      <c r="F136" s="21" t="s">
        <v>56</v>
      </c>
      <c r="G136" s="21" t="s">
        <v>109</v>
      </c>
      <c r="H136" s="19">
        <v>2411615</v>
      </c>
      <c r="I136" s="19">
        <v>2411615</v>
      </c>
      <c r="J136" s="19"/>
      <c r="K136" s="19"/>
      <c r="L136" s="19"/>
      <c r="M136" s="19"/>
      <c r="N136" s="19">
        <f t="shared" si="6"/>
        <v>0</v>
      </c>
      <c r="O136" s="19">
        <f t="shared" si="7"/>
        <v>2411615</v>
      </c>
      <c r="P136" s="23">
        <f>+'03'!R136</f>
        <v>0</v>
      </c>
      <c r="Q136" s="19">
        <v>0</v>
      </c>
      <c r="R136" s="23">
        <f t="shared" si="8"/>
        <v>0</v>
      </c>
      <c r="S136" s="61">
        <f>+'03'!U136</f>
        <v>0</v>
      </c>
      <c r="T136" s="19">
        <v>0</v>
      </c>
      <c r="U136" s="61">
        <f t="shared" si="9"/>
        <v>0</v>
      </c>
      <c r="V136" s="19">
        <f t="shared" si="10"/>
        <v>0</v>
      </c>
      <c r="W136" s="19">
        <f t="shared" si="11"/>
        <v>2411615</v>
      </c>
    </row>
    <row r="137" spans="2:23">
      <c r="B137" s="19" t="s">
        <v>120</v>
      </c>
      <c r="C137" s="19" t="s">
        <v>100</v>
      </c>
      <c r="D137" s="19" t="s">
        <v>113</v>
      </c>
      <c r="E137" s="20" t="s">
        <v>108</v>
      </c>
      <c r="F137" s="21" t="s">
        <v>56</v>
      </c>
      <c r="G137" s="21" t="s">
        <v>109</v>
      </c>
      <c r="H137" s="19">
        <v>8681812</v>
      </c>
      <c r="I137" s="19">
        <v>8681812</v>
      </c>
      <c r="J137" s="19"/>
      <c r="K137" s="19"/>
      <c r="L137" s="19"/>
      <c r="M137" s="19"/>
      <c r="N137" s="19">
        <f t="shared" si="6"/>
        <v>0</v>
      </c>
      <c r="O137" s="19">
        <f t="shared" si="7"/>
        <v>8681812</v>
      </c>
      <c r="P137" s="23">
        <f>+'03'!R137</f>
        <v>0</v>
      </c>
      <c r="Q137" s="19">
        <v>0</v>
      </c>
      <c r="R137" s="23">
        <f t="shared" si="8"/>
        <v>0</v>
      </c>
      <c r="S137" s="61">
        <f>+'03'!U137</f>
        <v>0</v>
      </c>
      <c r="T137" s="19">
        <v>0</v>
      </c>
      <c r="U137" s="61">
        <f t="shared" si="9"/>
        <v>0</v>
      </c>
      <c r="V137" s="19">
        <f t="shared" si="10"/>
        <v>0</v>
      </c>
      <c r="W137" s="19">
        <f t="shared" si="11"/>
        <v>8681812</v>
      </c>
    </row>
    <row r="138" spans="2:23">
      <c r="B138" s="19" t="s">
        <v>120</v>
      </c>
      <c r="C138" s="19" t="s">
        <v>100</v>
      </c>
      <c r="D138" s="19" t="s">
        <v>114</v>
      </c>
      <c r="E138" s="20" t="s">
        <v>108</v>
      </c>
      <c r="F138" s="21" t="s">
        <v>56</v>
      </c>
      <c r="G138" s="21" t="s">
        <v>109</v>
      </c>
      <c r="H138" s="19">
        <v>5146738</v>
      </c>
      <c r="I138" s="19">
        <v>5146738</v>
      </c>
      <c r="J138" s="19"/>
      <c r="K138" s="19"/>
      <c r="L138" s="19"/>
      <c r="M138" s="19"/>
      <c r="N138" s="19">
        <f t="shared" si="6"/>
        <v>0</v>
      </c>
      <c r="O138" s="19">
        <f t="shared" si="7"/>
        <v>5146738</v>
      </c>
      <c r="P138" s="23">
        <f>+'03'!R138</f>
        <v>1768254</v>
      </c>
      <c r="Q138" s="19">
        <v>594142</v>
      </c>
      <c r="R138" s="23">
        <f t="shared" si="8"/>
        <v>2362396</v>
      </c>
      <c r="S138" s="61">
        <f>+'03'!U138</f>
        <v>587052</v>
      </c>
      <c r="T138" s="19">
        <v>589263</v>
      </c>
      <c r="U138" s="61">
        <f t="shared" si="9"/>
        <v>1176315</v>
      </c>
      <c r="V138" s="19">
        <f t="shared" si="10"/>
        <v>1186081</v>
      </c>
      <c r="W138" s="19">
        <f t="shared" si="11"/>
        <v>2784342</v>
      </c>
    </row>
    <row r="139" spans="2:23">
      <c r="B139" s="19" t="s">
        <v>120</v>
      </c>
      <c r="C139" s="19" t="s">
        <v>100</v>
      </c>
      <c r="D139" s="19" t="s">
        <v>115</v>
      </c>
      <c r="E139" s="20" t="s">
        <v>69</v>
      </c>
      <c r="F139" s="21" t="s">
        <v>42</v>
      </c>
      <c r="G139" s="21" t="s">
        <v>70</v>
      </c>
      <c r="H139" s="19">
        <v>1000</v>
      </c>
      <c r="I139" s="19">
        <v>1000</v>
      </c>
      <c r="J139" s="19"/>
      <c r="K139" s="19"/>
      <c r="L139" s="19"/>
      <c r="M139" s="19"/>
      <c r="N139" s="19">
        <f t="shared" si="6"/>
        <v>0</v>
      </c>
      <c r="O139" s="19">
        <f t="shared" si="7"/>
        <v>1000</v>
      </c>
      <c r="P139" s="23">
        <f>+'03'!R139</f>
        <v>0</v>
      </c>
      <c r="Q139" s="19"/>
      <c r="R139" s="23">
        <f t="shared" si="8"/>
        <v>0</v>
      </c>
      <c r="S139" s="61">
        <f>+'03'!U139</f>
        <v>0</v>
      </c>
      <c r="T139" s="19"/>
      <c r="U139" s="61">
        <f t="shared" si="9"/>
        <v>0</v>
      </c>
      <c r="V139" s="19">
        <f t="shared" si="10"/>
        <v>0</v>
      </c>
      <c r="W139" s="19">
        <f t="shared" si="11"/>
        <v>1000</v>
      </c>
    </row>
    <row r="140" spans="2:23">
      <c r="B140" s="19" t="s">
        <v>120</v>
      </c>
      <c r="C140" s="19" t="s">
        <v>100</v>
      </c>
      <c r="D140" s="19" t="s">
        <v>61</v>
      </c>
      <c r="E140" s="20" t="s">
        <v>62</v>
      </c>
      <c r="F140" s="21" t="s">
        <v>63</v>
      </c>
      <c r="G140" s="21" t="s">
        <v>64</v>
      </c>
      <c r="H140" s="19">
        <v>1500000</v>
      </c>
      <c r="I140" s="19">
        <v>1500000</v>
      </c>
      <c r="J140" s="19"/>
      <c r="K140" s="19"/>
      <c r="L140" s="19"/>
      <c r="M140" s="19"/>
      <c r="N140" s="19">
        <f t="shared" ref="N140:N147" si="12">+J140+K140+L140+M140</f>
        <v>0</v>
      </c>
      <c r="O140" s="19">
        <f t="shared" ref="O140:O147" si="13">+I140+N140</f>
        <v>1500000</v>
      </c>
      <c r="P140" s="23">
        <f>+'03'!R140</f>
        <v>0</v>
      </c>
      <c r="Q140" s="19">
        <v>0</v>
      </c>
      <c r="R140" s="23">
        <f t="shared" ref="R140:R146" si="14">+P140+Q140</f>
        <v>0</v>
      </c>
      <c r="S140" s="61">
        <f>+'03'!U140</f>
        <v>0</v>
      </c>
      <c r="T140" s="19">
        <v>0</v>
      </c>
      <c r="U140" s="61">
        <f t="shared" ref="U140:U147" si="15">+S140+T140</f>
        <v>0</v>
      </c>
      <c r="V140" s="19">
        <f t="shared" ref="V140:V147" si="16">+R140-U140</f>
        <v>0</v>
      </c>
      <c r="W140" s="19">
        <f t="shared" ref="W140:W147" si="17">+O140-R140</f>
        <v>1500000</v>
      </c>
    </row>
    <row r="141" spans="2:23">
      <c r="B141" s="19" t="s">
        <v>120</v>
      </c>
      <c r="C141" s="19" t="s">
        <v>100</v>
      </c>
      <c r="D141" s="19" t="s">
        <v>65</v>
      </c>
      <c r="E141" s="20" t="s">
        <v>66</v>
      </c>
      <c r="F141" s="21" t="s">
        <v>52</v>
      </c>
      <c r="G141" s="21" t="s">
        <v>67</v>
      </c>
      <c r="H141" s="19">
        <v>1000</v>
      </c>
      <c r="I141" s="19">
        <v>1000</v>
      </c>
      <c r="J141" s="19"/>
      <c r="K141" s="19"/>
      <c r="L141" s="19"/>
      <c r="M141" s="19"/>
      <c r="N141" s="19">
        <f t="shared" si="12"/>
        <v>0</v>
      </c>
      <c r="O141" s="19">
        <f t="shared" si="13"/>
        <v>1000</v>
      </c>
      <c r="P141" s="23">
        <f>+'03'!R141</f>
        <v>0</v>
      </c>
      <c r="Q141" s="19"/>
      <c r="R141" s="23">
        <f t="shared" si="14"/>
        <v>0</v>
      </c>
      <c r="S141" s="61">
        <f>+'03'!U141</f>
        <v>0</v>
      </c>
      <c r="T141" s="19"/>
      <c r="U141" s="61">
        <f t="shared" si="15"/>
        <v>0</v>
      </c>
      <c r="V141" s="19">
        <f t="shared" si="16"/>
        <v>0</v>
      </c>
      <c r="W141" s="19">
        <f t="shared" si="17"/>
        <v>1000</v>
      </c>
    </row>
    <row r="142" spans="2:23">
      <c r="B142" s="19" t="s">
        <v>120</v>
      </c>
      <c r="C142" s="19" t="s">
        <v>100</v>
      </c>
      <c r="D142" s="19" t="s">
        <v>68</v>
      </c>
      <c r="E142" s="20" t="s">
        <v>69</v>
      </c>
      <c r="F142" s="21" t="s">
        <v>42</v>
      </c>
      <c r="G142" s="21" t="s">
        <v>70</v>
      </c>
      <c r="H142" s="19">
        <v>1000</v>
      </c>
      <c r="I142" s="19">
        <v>1000</v>
      </c>
      <c r="J142" s="19"/>
      <c r="K142" s="19"/>
      <c r="L142" s="19"/>
      <c r="M142" s="19"/>
      <c r="N142" s="19">
        <f t="shared" si="12"/>
        <v>0</v>
      </c>
      <c r="O142" s="19">
        <f t="shared" si="13"/>
        <v>1000</v>
      </c>
      <c r="P142" s="23">
        <f>+'03'!R142</f>
        <v>0</v>
      </c>
      <c r="Q142" s="19"/>
      <c r="R142" s="23">
        <f t="shared" si="14"/>
        <v>0</v>
      </c>
      <c r="S142" s="61">
        <f>+'03'!U142</f>
        <v>0</v>
      </c>
      <c r="T142" s="19"/>
      <c r="U142" s="61">
        <f t="shared" si="15"/>
        <v>0</v>
      </c>
      <c r="V142" s="19">
        <f t="shared" si="16"/>
        <v>0</v>
      </c>
      <c r="W142" s="19">
        <f t="shared" si="17"/>
        <v>1000</v>
      </c>
    </row>
    <row r="143" spans="2:23">
      <c r="B143" s="19" t="s">
        <v>120</v>
      </c>
      <c r="C143" s="19" t="s">
        <v>100</v>
      </c>
      <c r="D143" s="19" t="s">
        <v>71</v>
      </c>
      <c r="E143" s="20" t="s">
        <v>72</v>
      </c>
      <c r="F143" s="21" t="s">
        <v>73</v>
      </c>
      <c r="G143" s="21" t="s">
        <v>74</v>
      </c>
      <c r="H143" s="19">
        <v>1000</v>
      </c>
      <c r="I143" s="19">
        <v>1000</v>
      </c>
      <c r="J143" s="19"/>
      <c r="K143" s="19"/>
      <c r="L143" s="19"/>
      <c r="M143" s="19"/>
      <c r="N143" s="19">
        <f t="shared" si="12"/>
        <v>0</v>
      </c>
      <c r="O143" s="19">
        <f t="shared" si="13"/>
        <v>1000</v>
      </c>
      <c r="P143" s="23">
        <f>+'03'!R143</f>
        <v>0</v>
      </c>
      <c r="Q143" s="19"/>
      <c r="R143" s="23">
        <f t="shared" si="14"/>
        <v>0</v>
      </c>
      <c r="S143" s="61">
        <f>+'03'!U143</f>
        <v>0</v>
      </c>
      <c r="T143" s="19"/>
      <c r="U143" s="61">
        <f t="shared" si="15"/>
        <v>0</v>
      </c>
      <c r="V143" s="19">
        <f t="shared" si="16"/>
        <v>0</v>
      </c>
      <c r="W143" s="19">
        <f t="shared" si="17"/>
        <v>1000</v>
      </c>
    </row>
    <row r="144" spans="2:23">
      <c r="B144" s="19" t="s">
        <v>120</v>
      </c>
      <c r="C144" s="19" t="s">
        <v>100</v>
      </c>
      <c r="D144" s="19" t="s">
        <v>75</v>
      </c>
      <c r="E144" s="20" t="s">
        <v>76</v>
      </c>
      <c r="F144" s="21" t="s">
        <v>77</v>
      </c>
      <c r="G144" s="21" t="s">
        <v>78</v>
      </c>
      <c r="H144" s="19">
        <v>4000000</v>
      </c>
      <c r="I144" s="19">
        <v>4000000</v>
      </c>
      <c r="J144" s="19"/>
      <c r="K144" s="19"/>
      <c r="L144" s="19"/>
      <c r="M144" s="19"/>
      <c r="N144" s="19">
        <f t="shared" si="12"/>
        <v>0</v>
      </c>
      <c r="O144" s="19">
        <f t="shared" si="13"/>
        <v>4000000</v>
      </c>
      <c r="P144" s="23">
        <f>+'03'!R144</f>
        <v>0</v>
      </c>
      <c r="Q144" s="19"/>
      <c r="R144" s="23">
        <f t="shared" si="14"/>
        <v>0</v>
      </c>
      <c r="S144" s="61">
        <f>+'03'!U144</f>
        <v>0</v>
      </c>
      <c r="T144" s="19"/>
      <c r="U144" s="61">
        <f t="shared" si="15"/>
        <v>0</v>
      </c>
      <c r="V144" s="19">
        <f t="shared" si="16"/>
        <v>0</v>
      </c>
      <c r="W144" s="19">
        <f t="shared" si="17"/>
        <v>4000000</v>
      </c>
    </row>
    <row r="145" spans="2:23">
      <c r="B145" s="19" t="s">
        <v>120</v>
      </c>
      <c r="C145" s="19" t="s">
        <v>100</v>
      </c>
      <c r="D145" s="19" t="s">
        <v>87</v>
      </c>
      <c r="E145" s="20" t="s">
        <v>88</v>
      </c>
      <c r="F145" s="21" t="s">
        <v>89</v>
      </c>
      <c r="G145" s="21" t="s">
        <v>90</v>
      </c>
      <c r="H145" s="19">
        <v>1000</v>
      </c>
      <c r="I145" s="19">
        <v>1000</v>
      </c>
      <c r="J145" s="19"/>
      <c r="K145" s="19"/>
      <c r="L145" s="19"/>
      <c r="M145" s="19"/>
      <c r="N145" s="19">
        <f t="shared" si="12"/>
        <v>0</v>
      </c>
      <c r="O145" s="19">
        <f t="shared" si="13"/>
        <v>1000</v>
      </c>
      <c r="P145" s="23">
        <f>+'03'!R145</f>
        <v>0</v>
      </c>
      <c r="Q145" s="19"/>
      <c r="R145" s="23">
        <f t="shared" si="14"/>
        <v>0</v>
      </c>
      <c r="S145" s="61">
        <f>+'03'!U145</f>
        <v>0</v>
      </c>
      <c r="T145" s="19"/>
      <c r="U145" s="61">
        <f t="shared" si="15"/>
        <v>0</v>
      </c>
      <c r="V145" s="19">
        <f t="shared" si="16"/>
        <v>0</v>
      </c>
      <c r="W145" s="19">
        <f t="shared" si="17"/>
        <v>1000</v>
      </c>
    </row>
    <row r="146" spans="2:23">
      <c r="B146" s="19" t="s">
        <v>120</v>
      </c>
      <c r="C146" s="19" t="s">
        <v>100</v>
      </c>
      <c r="D146" s="19" t="s">
        <v>91</v>
      </c>
      <c r="E146" s="20" t="s">
        <v>92</v>
      </c>
      <c r="F146" s="21" t="s">
        <v>42</v>
      </c>
      <c r="G146" s="21" t="s">
        <v>93</v>
      </c>
      <c r="H146" s="19">
        <v>1000</v>
      </c>
      <c r="I146" s="19">
        <v>1000</v>
      </c>
      <c r="J146" s="19"/>
      <c r="K146" s="19"/>
      <c r="L146" s="19"/>
      <c r="M146" s="19"/>
      <c r="N146" s="19">
        <f t="shared" si="12"/>
        <v>0</v>
      </c>
      <c r="O146" s="19">
        <f t="shared" si="13"/>
        <v>1000</v>
      </c>
      <c r="P146" s="23">
        <f>+'03'!R146</f>
        <v>0</v>
      </c>
      <c r="Q146" s="19"/>
      <c r="R146" s="23">
        <f t="shared" si="14"/>
        <v>0</v>
      </c>
      <c r="S146" s="61">
        <f>+'03'!U146</f>
        <v>0</v>
      </c>
      <c r="T146" s="19"/>
      <c r="U146" s="61">
        <f t="shared" si="15"/>
        <v>0</v>
      </c>
      <c r="V146" s="19">
        <f t="shared" si="16"/>
        <v>0</v>
      </c>
      <c r="W146" s="19">
        <f t="shared" si="17"/>
        <v>1000</v>
      </c>
    </row>
    <row r="147" spans="2:23">
      <c r="B147" s="19" t="s">
        <v>120</v>
      </c>
      <c r="C147" s="19" t="s">
        <v>100</v>
      </c>
      <c r="D147" s="19" t="s">
        <v>116</v>
      </c>
      <c r="E147" s="20" t="s">
        <v>117</v>
      </c>
      <c r="F147" s="21" t="s">
        <v>118</v>
      </c>
      <c r="G147" s="21" t="s">
        <v>119</v>
      </c>
      <c r="H147" s="19">
        <v>1000</v>
      </c>
      <c r="I147" s="19">
        <v>1000</v>
      </c>
      <c r="J147" s="19"/>
      <c r="K147" s="19"/>
      <c r="L147" s="19"/>
      <c r="M147" s="19"/>
      <c r="N147" s="19">
        <f t="shared" si="12"/>
        <v>0</v>
      </c>
      <c r="O147" s="19">
        <f t="shared" si="13"/>
        <v>1000</v>
      </c>
      <c r="P147" s="23">
        <f>+'03'!R147</f>
        <v>0</v>
      </c>
      <c r="Q147" s="19"/>
      <c r="R147" s="23">
        <f t="shared" ref="R147" si="18">+P147+Q147</f>
        <v>0</v>
      </c>
      <c r="S147" s="61">
        <f>+'03'!U147</f>
        <v>0</v>
      </c>
      <c r="T147" s="19"/>
      <c r="U147" s="61">
        <f t="shared" si="15"/>
        <v>0</v>
      </c>
      <c r="V147" s="19">
        <f t="shared" si="16"/>
        <v>0</v>
      </c>
      <c r="W147" s="19">
        <f t="shared" si="17"/>
        <v>1000</v>
      </c>
    </row>
    <row r="148" spans="2:23">
      <c r="B148" s="38"/>
      <c r="C148" s="38"/>
      <c r="D148" s="38"/>
      <c r="E148" s="8"/>
      <c r="F148" s="8"/>
      <c r="G148" s="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</row>
    <row r="149" spans="2:23">
      <c r="B149" s="38"/>
      <c r="C149" s="38"/>
      <c r="D149" s="38"/>
      <c r="E149" s="39"/>
      <c r="F149" s="8"/>
      <c r="G149" s="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</row>
    <row r="150" spans="2:23">
      <c r="C150" s="38"/>
      <c r="D150" s="38"/>
      <c r="E150" s="39"/>
      <c r="F150" s="8"/>
      <c r="G150" s="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</row>
    <row r="151" spans="2:23" ht="32.25" customHeight="1">
      <c r="B151" s="59" t="str">
        <f t="shared" ref="B151:G151" si="19">+B10</f>
        <v>Dependencia</v>
      </c>
      <c r="C151" s="59" t="str">
        <f t="shared" si="19"/>
        <v>Sector</v>
      </c>
      <c r="D151" s="59" t="str">
        <f t="shared" si="19"/>
        <v>Area</v>
      </c>
      <c r="E151" s="59" t="str">
        <f t="shared" si="19"/>
        <v>Artículo</v>
      </c>
      <c r="F151" s="59" t="str">
        <f t="shared" si="19"/>
        <v>Fuente</v>
      </c>
      <c r="G151" s="59" t="str">
        <f t="shared" si="19"/>
        <v>Destino vs fuente</v>
      </c>
      <c r="H151" s="59" t="s">
        <v>8</v>
      </c>
      <c r="I151" s="59" t="s">
        <v>8</v>
      </c>
      <c r="J151" s="59" t="s">
        <v>19</v>
      </c>
      <c r="K151" s="59" t="s">
        <v>20</v>
      </c>
      <c r="L151" s="59" t="s">
        <v>21</v>
      </c>
      <c r="M151" s="59" t="s">
        <v>22</v>
      </c>
      <c r="N151" s="59" t="s">
        <v>25</v>
      </c>
      <c r="O151" s="59" t="s">
        <v>36</v>
      </c>
      <c r="P151" s="59" t="s">
        <v>15</v>
      </c>
      <c r="Q151" s="59" t="s">
        <v>123</v>
      </c>
      <c r="R151" s="59" t="s">
        <v>11</v>
      </c>
      <c r="S151" s="59" t="s">
        <v>15</v>
      </c>
      <c r="T151" s="59" t="s">
        <v>124</v>
      </c>
      <c r="U151" s="59" t="s">
        <v>12</v>
      </c>
      <c r="V151" s="59" t="str">
        <f>+V10</f>
        <v>CUENTAS POR COBRAR</v>
      </c>
      <c r="W151" s="59" t="str">
        <f>+W10</f>
        <v>POR EJECUTAR</v>
      </c>
    </row>
    <row r="152" spans="2:23" ht="14.4">
      <c r="B152" s="41" t="str">
        <f>+B11</f>
        <v>TOTAL PRESUPUESTO DEL PERIODO</v>
      </c>
      <c r="C152" s="42"/>
      <c r="D152" s="42"/>
      <c r="E152" s="42" t="e">
        <f>+E153+E157</f>
        <v>#VALUE!</v>
      </c>
      <c r="F152" s="42" t="e">
        <f>+F153+F157</f>
        <v>#VALUE!</v>
      </c>
      <c r="G152" s="42"/>
      <c r="H152" s="42">
        <f t="shared" ref="H152:W152" si="20">+H153+H157</f>
        <v>4414191657</v>
      </c>
      <c r="I152" s="42">
        <f t="shared" si="20"/>
        <v>4414191657</v>
      </c>
      <c r="J152" s="42">
        <f t="shared" si="20"/>
        <v>322837682.06999999</v>
      </c>
      <c r="K152" s="42">
        <f t="shared" si="20"/>
        <v>0</v>
      </c>
      <c r="L152" s="42">
        <f t="shared" si="20"/>
        <v>0</v>
      </c>
      <c r="M152" s="42">
        <f t="shared" si="20"/>
        <v>0</v>
      </c>
      <c r="N152" s="42">
        <f t="shared" si="20"/>
        <v>322837682.06999999</v>
      </c>
      <c r="O152" s="42">
        <f t="shared" si="20"/>
        <v>4737029339.0699997</v>
      </c>
      <c r="P152" s="42">
        <f t="shared" si="20"/>
        <v>1392133342.71</v>
      </c>
      <c r="Q152" s="42">
        <f t="shared" si="20"/>
        <v>354074473.65999997</v>
      </c>
      <c r="R152" s="23">
        <f>+P152+Q152</f>
        <v>1746207816.3699999</v>
      </c>
      <c r="S152" s="42">
        <f t="shared" si="20"/>
        <v>1208325241.7099998</v>
      </c>
      <c r="T152" s="42">
        <f t="shared" si="20"/>
        <v>253091603.66</v>
      </c>
      <c r="U152" s="23">
        <f>+S152+T152</f>
        <v>1461416845.3699999</v>
      </c>
      <c r="V152" s="42">
        <f t="shared" si="20"/>
        <v>284790971.00000006</v>
      </c>
      <c r="W152" s="42">
        <f t="shared" si="20"/>
        <v>2990821522.6999998</v>
      </c>
    </row>
    <row r="153" spans="2:23" ht="13.8">
      <c r="B153" s="42" t="str">
        <f>+B12</f>
        <v>1 - ADMINISTRACION CENTRAL</v>
      </c>
      <c r="C153" s="42"/>
      <c r="D153" s="42" t="s">
        <v>129</v>
      </c>
      <c r="E153" s="42">
        <f>+E154+E155+E156</f>
        <v>0</v>
      </c>
      <c r="F153" s="42">
        <f>+F154+F155+F156</f>
        <v>0</v>
      </c>
      <c r="G153" s="42"/>
      <c r="H153" s="42">
        <f t="shared" ref="H153:W153" si="21">+H154+H155+H156</f>
        <v>3844081899</v>
      </c>
      <c r="I153" s="42">
        <f t="shared" si="21"/>
        <v>3844081899</v>
      </c>
      <c r="J153" s="42">
        <f t="shared" si="21"/>
        <v>322837682.06999999</v>
      </c>
      <c r="K153" s="42">
        <f t="shared" si="21"/>
        <v>0</v>
      </c>
      <c r="L153" s="42">
        <f t="shared" si="21"/>
        <v>0</v>
      </c>
      <c r="M153" s="42">
        <f t="shared" si="21"/>
        <v>0</v>
      </c>
      <c r="N153" s="42">
        <f t="shared" si="21"/>
        <v>322837682.06999999</v>
      </c>
      <c r="O153" s="42">
        <f t="shared" si="21"/>
        <v>4166919581.0699997</v>
      </c>
      <c r="P153" s="42">
        <f t="shared" si="21"/>
        <v>1273718408.71</v>
      </c>
      <c r="Q153" s="42">
        <f t="shared" si="21"/>
        <v>316790567.65999997</v>
      </c>
      <c r="R153" s="23">
        <f>+P153+Q153</f>
        <v>1590508976.3699999</v>
      </c>
      <c r="S153" s="42">
        <f t="shared" si="21"/>
        <v>1148965473.7099998</v>
      </c>
      <c r="T153" s="42">
        <f t="shared" si="21"/>
        <v>225421891.66</v>
      </c>
      <c r="U153" s="23">
        <f>+S153+T153</f>
        <v>1374387365.3699999</v>
      </c>
      <c r="V153" s="42">
        <f t="shared" si="21"/>
        <v>216121611.00000006</v>
      </c>
      <c r="W153" s="42">
        <f t="shared" si="21"/>
        <v>2576410604.6999998</v>
      </c>
    </row>
    <row r="154" spans="2:23">
      <c r="B154" s="43" t="str">
        <f>+B13</f>
        <v>1 - ADMINISTRACION CENTRAL</v>
      </c>
      <c r="C154" s="43" t="str">
        <f>+C13</f>
        <v>1-ACUEDUCTO</v>
      </c>
      <c r="D154" s="43" t="str">
        <f>+D13</f>
        <v>Area</v>
      </c>
      <c r="E154" s="43">
        <f>+E13</f>
        <v>0</v>
      </c>
      <c r="F154" s="43">
        <f>+F13</f>
        <v>0</v>
      </c>
      <c r="G154" s="44" t="s">
        <v>38</v>
      </c>
      <c r="H154" s="43">
        <f>+H13</f>
        <v>1339318334</v>
      </c>
      <c r="I154" s="43">
        <f t="shared" ref="I154:U154" si="22">+I13</f>
        <v>1339318334</v>
      </c>
      <c r="J154" s="43">
        <f t="shared" si="22"/>
        <v>50673.63</v>
      </c>
      <c r="K154" s="43">
        <f t="shared" si="22"/>
        <v>0</v>
      </c>
      <c r="L154" s="43">
        <f t="shared" si="22"/>
        <v>0</v>
      </c>
      <c r="M154" s="43">
        <f t="shared" si="22"/>
        <v>0</v>
      </c>
      <c r="N154" s="43">
        <f t="shared" si="22"/>
        <v>50673.63</v>
      </c>
      <c r="O154" s="43">
        <f t="shared" si="22"/>
        <v>1339369007.6300001</v>
      </c>
      <c r="P154" s="43">
        <f t="shared" si="22"/>
        <v>291505532.42999995</v>
      </c>
      <c r="Q154" s="43">
        <f t="shared" si="22"/>
        <v>95322150.430000007</v>
      </c>
      <c r="R154" s="43">
        <f t="shared" si="22"/>
        <v>386827682.85999995</v>
      </c>
      <c r="S154" s="43">
        <f t="shared" si="22"/>
        <v>202283203.42999998</v>
      </c>
      <c r="T154" s="43">
        <f t="shared" si="22"/>
        <v>70249491.430000007</v>
      </c>
      <c r="U154" s="43">
        <f t="shared" si="22"/>
        <v>272532694.86000001</v>
      </c>
      <c r="V154" s="43">
        <f>+V13</f>
        <v>114294987.99999994</v>
      </c>
      <c r="W154" s="43">
        <f>+W13</f>
        <v>952541324.77000022</v>
      </c>
    </row>
    <row r="155" spans="2:23">
      <c r="B155" s="45" t="str">
        <f>+B35</f>
        <v>1 - ADMINISTRACION CENTRAL</v>
      </c>
      <c r="C155" s="45" t="str">
        <f>+C35</f>
        <v>2-ALCANTARILLADO</v>
      </c>
      <c r="D155" s="45" t="str">
        <f>+D35</f>
        <v>Area</v>
      </c>
      <c r="E155" s="45">
        <f>+E35</f>
        <v>0</v>
      </c>
      <c r="F155" s="45">
        <f>+F35</f>
        <v>0</v>
      </c>
      <c r="G155" s="46" t="s">
        <v>94</v>
      </c>
      <c r="H155" s="45">
        <f>+H35</f>
        <v>765648056</v>
      </c>
      <c r="I155" s="45">
        <f t="shared" ref="I155:U155" si="23">+I35</f>
        <v>765648056</v>
      </c>
      <c r="J155" s="45">
        <f t="shared" si="23"/>
        <v>317331030.81999999</v>
      </c>
      <c r="K155" s="45">
        <f t="shared" si="23"/>
        <v>0</v>
      </c>
      <c r="L155" s="45">
        <f t="shared" si="23"/>
        <v>0</v>
      </c>
      <c r="M155" s="45">
        <f t="shared" si="23"/>
        <v>0</v>
      </c>
      <c r="N155" s="45">
        <f t="shared" si="23"/>
        <v>317331030.81999999</v>
      </c>
      <c r="O155" s="45">
        <f t="shared" si="23"/>
        <v>1082979086.8199999</v>
      </c>
      <c r="P155" s="45">
        <f t="shared" si="23"/>
        <v>486265176.33999997</v>
      </c>
      <c r="Q155" s="45">
        <f t="shared" si="23"/>
        <v>56393485.289999999</v>
      </c>
      <c r="R155" s="45">
        <f t="shared" si="23"/>
        <v>542658661.63</v>
      </c>
      <c r="S155" s="45">
        <f t="shared" si="23"/>
        <v>543689760.33999991</v>
      </c>
      <c r="T155" s="45">
        <f t="shared" si="23"/>
        <v>28750804.289999999</v>
      </c>
      <c r="U155" s="45">
        <f t="shared" si="23"/>
        <v>572440564.62999988</v>
      </c>
      <c r="V155" s="45">
        <f>+V35</f>
        <v>-29781902.999999881</v>
      </c>
      <c r="W155" s="45">
        <f>+W35</f>
        <v>540320425.18999994</v>
      </c>
    </row>
    <row r="156" spans="2:23">
      <c r="B156" s="47" t="str">
        <f>+B56</f>
        <v>1 - ADMINISTRACION CENTRAL</v>
      </c>
      <c r="C156" s="47" t="str">
        <f>+C56</f>
        <v>3-ASEO</v>
      </c>
      <c r="D156" s="47" t="str">
        <f>+D56</f>
        <v>Area</v>
      </c>
      <c r="E156" s="47">
        <f>+E56</f>
        <v>0</v>
      </c>
      <c r="F156" s="47">
        <f>+F56</f>
        <v>0</v>
      </c>
      <c r="G156" s="48"/>
      <c r="H156" s="47">
        <f>+H56</f>
        <v>1739115509</v>
      </c>
      <c r="I156" s="47">
        <f t="shared" ref="I156:U156" si="24">+I56</f>
        <v>1739115509</v>
      </c>
      <c r="J156" s="47">
        <f t="shared" si="24"/>
        <v>5455977.6200000001</v>
      </c>
      <c r="K156" s="47">
        <f t="shared" si="24"/>
        <v>0</v>
      </c>
      <c r="L156" s="47">
        <f t="shared" si="24"/>
        <v>0</v>
      </c>
      <c r="M156" s="47">
        <f t="shared" si="24"/>
        <v>0</v>
      </c>
      <c r="N156" s="47">
        <f t="shared" si="24"/>
        <v>5455977.6200000001</v>
      </c>
      <c r="O156" s="47">
        <f t="shared" si="24"/>
        <v>1744571486.6199999</v>
      </c>
      <c r="P156" s="47">
        <f t="shared" si="24"/>
        <v>495947699.94</v>
      </c>
      <c r="Q156" s="47">
        <f t="shared" si="24"/>
        <v>165074931.94</v>
      </c>
      <c r="R156" s="47">
        <f t="shared" si="24"/>
        <v>661022631.88</v>
      </c>
      <c r="S156" s="47">
        <f t="shared" si="24"/>
        <v>402992509.94</v>
      </c>
      <c r="T156" s="47">
        <f t="shared" si="24"/>
        <v>126421595.94</v>
      </c>
      <c r="U156" s="47">
        <f t="shared" si="24"/>
        <v>529414105.88</v>
      </c>
      <c r="V156" s="47">
        <f>+V56</f>
        <v>131608526</v>
      </c>
      <c r="W156" s="47">
        <f>+W56</f>
        <v>1083548854.7399998</v>
      </c>
    </row>
    <row r="157" spans="2:23" ht="13.8">
      <c r="B157" s="42" t="str">
        <f>+B80</f>
        <v>2 - EMPRESA DE SERVICIOS PUBLICOS - PAICOL</v>
      </c>
      <c r="C157" s="49"/>
      <c r="D157" s="42" t="s">
        <v>130</v>
      </c>
      <c r="E157" s="49" t="e">
        <f>+E158+E159+E160</f>
        <v>#VALUE!</v>
      </c>
      <c r="F157" s="49" t="e">
        <f>+F158+F159+F160</f>
        <v>#VALUE!</v>
      </c>
      <c r="G157" s="49"/>
      <c r="H157" s="49">
        <f>+H158+H159+H160</f>
        <v>570109758</v>
      </c>
      <c r="I157" s="49">
        <f t="shared" ref="I157:U157" si="25">+I158+I159+I160</f>
        <v>570109758</v>
      </c>
      <c r="J157" s="49">
        <f t="shared" si="25"/>
        <v>0</v>
      </c>
      <c r="K157" s="49">
        <f t="shared" si="25"/>
        <v>0</v>
      </c>
      <c r="L157" s="49">
        <f t="shared" si="25"/>
        <v>0</v>
      </c>
      <c r="M157" s="49">
        <f t="shared" si="25"/>
        <v>0</v>
      </c>
      <c r="N157" s="49">
        <f t="shared" si="25"/>
        <v>0</v>
      </c>
      <c r="O157" s="49">
        <f t="shared" si="25"/>
        <v>570109758</v>
      </c>
      <c r="P157" s="49">
        <f t="shared" si="25"/>
        <v>118414934</v>
      </c>
      <c r="Q157" s="49">
        <f t="shared" si="25"/>
        <v>37283906</v>
      </c>
      <c r="R157" s="49">
        <f t="shared" si="25"/>
        <v>155698840</v>
      </c>
      <c r="S157" s="49">
        <f t="shared" si="25"/>
        <v>59359768</v>
      </c>
      <c r="T157" s="49">
        <f t="shared" si="25"/>
        <v>27669712</v>
      </c>
      <c r="U157" s="49">
        <f t="shared" si="25"/>
        <v>87029480</v>
      </c>
      <c r="V157" s="49">
        <f>+V158+V159+V160</f>
        <v>68669360</v>
      </c>
      <c r="W157" s="49">
        <f>+W158+W159+W160</f>
        <v>414410918</v>
      </c>
    </row>
    <row r="158" spans="2:23">
      <c r="B158" s="43" t="str">
        <f>+B81</f>
        <v>2 - EMPRESA DE SERVICIOS PUBLICOS - PAICOL</v>
      </c>
      <c r="C158" s="43" t="str">
        <f>+C81</f>
        <v>1-ACUEDUCTO</v>
      </c>
      <c r="D158" s="43" t="str">
        <f>+D81</f>
        <v>Area</v>
      </c>
      <c r="E158" s="43" t="str">
        <f>+E81</f>
        <v>B</v>
      </c>
      <c r="F158" s="43" t="str">
        <f>+F81</f>
        <v>C</v>
      </c>
      <c r="G158" s="44" t="s">
        <v>38</v>
      </c>
      <c r="H158" s="43">
        <f>+H81</f>
        <v>294246676</v>
      </c>
      <c r="I158" s="43">
        <f t="shared" ref="I158:U158" si="26">+I81</f>
        <v>294246676</v>
      </c>
      <c r="J158" s="43">
        <f t="shared" si="26"/>
        <v>0</v>
      </c>
      <c r="K158" s="43">
        <f t="shared" si="26"/>
        <v>0</v>
      </c>
      <c r="L158" s="43">
        <f t="shared" si="26"/>
        <v>0</v>
      </c>
      <c r="M158" s="43">
        <f t="shared" si="26"/>
        <v>0</v>
      </c>
      <c r="N158" s="43">
        <f t="shared" si="26"/>
        <v>0</v>
      </c>
      <c r="O158" s="43">
        <f t="shared" si="26"/>
        <v>294246676</v>
      </c>
      <c r="P158" s="43">
        <f t="shared" si="26"/>
        <v>54778362</v>
      </c>
      <c r="Q158" s="43">
        <f t="shared" si="26"/>
        <v>16315802</v>
      </c>
      <c r="R158" s="43">
        <f t="shared" si="26"/>
        <v>71094164</v>
      </c>
      <c r="S158" s="43">
        <f t="shared" si="26"/>
        <v>26753017</v>
      </c>
      <c r="T158" s="43">
        <f t="shared" si="26"/>
        <v>11855702</v>
      </c>
      <c r="U158" s="43">
        <f t="shared" si="26"/>
        <v>38608719</v>
      </c>
      <c r="V158" s="43">
        <f>+V81</f>
        <v>32485445</v>
      </c>
      <c r="W158" s="43">
        <f>+W81</f>
        <v>223152512</v>
      </c>
    </row>
    <row r="159" spans="2:23">
      <c r="B159" s="45" t="str">
        <f>+B103</f>
        <v>2 - EMPRESA DE SERVICIOS PUBLICOS - PAICOL</v>
      </c>
      <c r="C159" s="45" t="str">
        <f>+C103</f>
        <v>2-ALCANTARILLADO</v>
      </c>
      <c r="D159" s="45" t="str">
        <f>+D103</f>
        <v>Area</v>
      </c>
      <c r="E159" s="45">
        <f>+E103</f>
        <v>0</v>
      </c>
      <c r="F159" s="45">
        <f>+F103</f>
        <v>0</v>
      </c>
      <c r="G159" s="46" t="s">
        <v>94</v>
      </c>
      <c r="H159" s="45">
        <f>+H103</f>
        <v>141958453</v>
      </c>
      <c r="I159" s="45">
        <f t="shared" ref="I159:U159" si="27">+I103</f>
        <v>141958453</v>
      </c>
      <c r="J159" s="45">
        <f t="shared" si="27"/>
        <v>0</v>
      </c>
      <c r="K159" s="45">
        <f t="shared" si="27"/>
        <v>0</v>
      </c>
      <c r="L159" s="45">
        <f t="shared" si="27"/>
        <v>0</v>
      </c>
      <c r="M159" s="45">
        <f t="shared" si="27"/>
        <v>0</v>
      </c>
      <c r="N159" s="45">
        <f t="shared" si="27"/>
        <v>0</v>
      </c>
      <c r="O159" s="45">
        <f t="shared" si="27"/>
        <v>141958453</v>
      </c>
      <c r="P159" s="45">
        <f t="shared" si="27"/>
        <v>26579025</v>
      </c>
      <c r="Q159" s="45">
        <f t="shared" si="27"/>
        <v>8499424</v>
      </c>
      <c r="R159" s="45">
        <f t="shared" si="27"/>
        <v>35078449</v>
      </c>
      <c r="S159" s="45">
        <f t="shared" si="27"/>
        <v>13820395</v>
      </c>
      <c r="T159" s="45">
        <f t="shared" si="27"/>
        <v>6308660</v>
      </c>
      <c r="U159" s="45">
        <f t="shared" si="27"/>
        <v>20129055</v>
      </c>
      <c r="V159" s="45">
        <f>+V103</f>
        <v>14949394</v>
      </c>
      <c r="W159" s="45">
        <f>+W103</f>
        <v>106880004</v>
      </c>
    </row>
    <row r="160" spans="2:23">
      <c r="B160" s="47" t="str">
        <f>+B124</f>
        <v>2 - EMPRESA DE SERVICIOS PUBLICOS - PAICOL</v>
      </c>
      <c r="C160" s="47" t="str">
        <f>+C124</f>
        <v>3-ASEO</v>
      </c>
      <c r="D160" s="47" t="str">
        <f>+D124</f>
        <v>Area</v>
      </c>
      <c r="E160" s="47">
        <f>+E124</f>
        <v>0</v>
      </c>
      <c r="F160" s="47">
        <f>+F124</f>
        <v>0</v>
      </c>
      <c r="G160" s="48" t="s">
        <v>100</v>
      </c>
      <c r="H160" s="47">
        <f>+H124</f>
        <v>133904629</v>
      </c>
      <c r="I160" s="47">
        <f t="shared" ref="I160:U160" si="28">+I124</f>
        <v>133904629</v>
      </c>
      <c r="J160" s="47">
        <f t="shared" si="28"/>
        <v>0</v>
      </c>
      <c r="K160" s="47">
        <f t="shared" si="28"/>
        <v>0</v>
      </c>
      <c r="L160" s="47">
        <f t="shared" si="28"/>
        <v>0</v>
      </c>
      <c r="M160" s="47">
        <f t="shared" si="28"/>
        <v>0</v>
      </c>
      <c r="N160" s="47">
        <f t="shared" si="28"/>
        <v>0</v>
      </c>
      <c r="O160" s="47">
        <f t="shared" si="28"/>
        <v>133904629</v>
      </c>
      <c r="P160" s="47">
        <f t="shared" si="28"/>
        <v>37057547</v>
      </c>
      <c r="Q160" s="47">
        <f t="shared" si="28"/>
        <v>12468680</v>
      </c>
      <c r="R160" s="47">
        <f t="shared" si="28"/>
        <v>49526227</v>
      </c>
      <c r="S160" s="47">
        <f t="shared" si="28"/>
        <v>18786356</v>
      </c>
      <c r="T160" s="47">
        <f t="shared" si="28"/>
        <v>9505350</v>
      </c>
      <c r="U160" s="47">
        <f t="shared" si="28"/>
        <v>28291706</v>
      </c>
      <c r="V160" s="47">
        <f>+V124</f>
        <v>21234521</v>
      </c>
      <c r="W160" s="47">
        <f>+W124</f>
        <v>84378402</v>
      </c>
    </row>
    <row r="161" spans="2:23">
      <c r="B161" s="50"/>
      <c r="C161" s="50"/>
      <c r="D161" s="50"/>
      <c r="E161" s="39"/>
      <c r="F161" s="51"/>
      <c r="G161" s="51"/>
      <c r="H161" s="52">
        <f t="shared" ref="H161:W161" si="29">+H152-H11</f>
        <v>0</v>
      </c>
      <c r="I161" s="52">
        <f t="shared" si="29"/>
        <v>0</v>
      </c>
      <c r="J161" s="52">
        <f t="shared" si="29"/>
        <v>0</v>
      </c>
      <c r="K161" s="52">
        <f t="shared" si="29"/>
        <v>0</v>
      </c>
      <c r="L161" s="52">
        <f t="shared" si="29"/>
        <v>0</v>
      </c>
      <c r="M161" s="52">
        <f t="shared" si="29"/>
        <v>0</v>
      </c>
      <c r="N161" s="52">
        <f t="shared" si="29"/>
        <v>0</v>
      </c>
      <c r="O161" s="52">
        <f t="shared" si="29"/>
        <v>0</v>
      </c>
      <c r="P161" s="52">
        <f t="shared" si="29"/>
        <v>0</v>
      </c>
      <c r="Q161" s="52">
        <f t="shared" si="29"/>
        <v>0</v>
      </c>
      <c r="R161" s="52">
        <f t="shared" si="29"/>
        <v>0</v>
      </c>
      <c r="S161" s="52">
        <f t="shared" si="29"/>
        <v>0</v>
      </c>
      <c r="T161" s="52">
        <f t="shared" si="29"/>
        <v>0</v>
      </c>
      <c r="U161" s="52">
        <f>+U152-U11</f>
        <v>0</v>
      </c>
      <c r="V161" s="52">
        <f t="shared" si="29"/>
        <v>0</v>
      </c>
      <c r="W161" s="52">
        <f t="shared" si="29"/>
        <v>0</v>
      </c>
    </row>
    <row r="162" spans="2:23">
      <c r="B162" s="50"/>
      <c r="C162" s="50"/>
      <c r="D162" s="50"/>
      <c r="E162" s="39"/>
      <c r="H162" s="40"/>
      <c r="Q162" s="40"/>
    </row>
    <row r="163" spans="2:23">
      <c r="B163" s="38" t="s">
        <v>10</v>
      </c>
      <c r="E163" s="39"/>
      <c r="H163" s="40"/>
      <c r="Q163" s="40"/>
    </row>
    <row r="164" spans="2:23">
      <c r="D164" s="64" t="s">
        <v>126</v>
      </c>
      <c r="E164" s="65"/>
      <c r="F164" s="5"/>
      <c r="G164" s="5"/>
      <c r="H164" s="66">
        <f t="shared" ref="H164:I166" si="30">+H154+H158</f>
        <v>1633565010</v>
      </c>
      <c r="I164" s="66">
        <f t="shared" si="30"/>
        <v>1633565010</v>
      </c>
      <c r="J164" s="66">
        <v>50673.63</v>
      </c>
      <c r="K164" s="99">
        <v>5480801000</v>
      </c>
      <c r="L164" s="100"/>
      <c r="M164" s="100"/>
      <c r="N164" s="101">
        <f>+J164+K164+L164+M164</f>
        <v>5480851673.6300001</v>
      </c>
      <c r="O164" s="66">
        <f>+I164+N164</f>
        <v>7114416683.6300001</v>
      </c>
      <c r="P164" s="23">
        <f>+'01'!Q164+'02'!Q164+'03'!Q164</f>
        <v>346283894.42999995</v>
      </c>
      <c r="Q164" s="66">
        <f>+Q154+Q158</f>
        <v>111637952.43000001</v>
      </c>
      <c r="R164" s="23">
        <f>+P164+Q164</f>
        <v>457921846.85999995</v>
      </c>
      <c r="S164" s="61">
        <f>+'01'!T164+'02'!T164+'03'!T164</f>
        <v>229036220.42999998</v>
      </c>
      <c r="T164" s="66">
        <f>+T154+T158</f>
        <v>82105193.430000007</v>
      </c>
      <c r="U164" s="63">
        <f>+S164+T164</f>
        <v>311141413.86000001</v>
      </c>
      <c r="V164" s="19">
        <f>+R164-U164</f>
        <v>146780432.99999994</v>
      </c>
      <c r="W164" s="19">
        <f>+O164-R164</f>
        <v>6656494836.7700005</v>
      </c>
    </row>
    <row r="165" spans="2:23">
      <c r="D165" s="67" t="s">
        <v>127</v>
      </c>
      <c r="E165" s="65"/>
      <c r="F165" s="5"/>
      <c r="G165" s="5"/>
      <c r="H165" s="66">
        <f t="shared" si="30"/>
        <v>907606509</v>
      </c>
      <c r="I165" s="66">
        <f t="shared" si="30"/>
        <v>907606509</v>
      </c>
      <c r="J165" s="66">
        <v>317331030.81999999</v>
      </c>
      <c r="K165" s="100"/>
      <c r="L165" s="100"/>
      <c r="M165" s="100"/>
      <c r="N165" s="101">
        <f t="shared" ref="N165:N166" si="31">+J165+K165+L165+M165</f>
        <v>317331030.81999999</v>
      </c>
      <c r="O165" s="66">
        <f>+I165+N165</f>
        <v>1224937539.8199999</v>
      </c>
      <c r="P165" s="23">
        <f>+'01'!Q165+'02'!Q165+'03'!Q165</f>
        <v>512844201.33999997</v>
      </c>
      <c r="Q165" s="66">
        <f>+Q155+Q159</f>
        <v>64892909.289999999</v>
      </c>
      <c r="R165" s="23">
        <f>+P165+Q165</f>
        <v>577737110.63</v>
      </c>
      <c r="S165" s="61">
        <f>+'01'!T165+'02'!T165+'03'!T165</f>
        <v>557510155.33999991</v>
      </c>
      <c r="T165" s="66">
        <f>+T155+T159</f>
        <v>35059464.289999999</v>
      </c>
      <c r="U165" s="63">
        <f>+S165+T165</f>
        <v>592569619.62999988</v>
      </c>
      <c r="V165" s="19">
        <f>+R165-U165</f>
        <v>-14832508.999999881</v>
      </c>
      <c r="W165" s="19">
        <f>+O165-R165</f>
        <v>647200429.18999994</v>
      </c>
    </row>
    <row r="166" spans="2:23">
      <c r="D166" s="67" t="s">
        <v>128</v>
      </c>
      <c r="E166" s="65"/>
      <c r="F166" s="50"/>
      <c r="G166" s="50"/>
      <c r="H166" s="66">
        <f t="shared" si="30"/>
        <v>1873020138</v>
      </c>
      <c r="I166" s="66">
        <f t="shared" si="30"/>
        <v>1873020138</v>
      </c>
      <c r="J166" s="66">
        <v>5455977.6200000001</v>
      </c>
      <c r="K166" s="100"/>
      <c r="L166" s="100"/>
      <c r="M166" s="100"/>
      <c r="N166" s="101">
        <f t="shared" si="31"/>
        <v>5455977.6200000001</v>
      </c>
      <c r="O166" s="66">
        <f>+I166+N166</f>
        <v>1878476115.6199999</v>
      </c>
      <c r="P166" s="23">
        <f>+'01'!Q166+'02'!Q166+'03'!Q166</f>
        <v>533005246.94</v>
      </c>
      <c r="Q166" s="66">
        <f>+Q156+Q160</f>
        <v>177543611.94</v>
      </c>
      <c r="R166" s="23">
        <f>+P166+Q166</f>
        <v>710548858.88</v>
      </c>
      <c r="S166" s="61">
        <f>+'01'!T166+'02'!T166+'03'!T166</f>
        <v>421778865.94</v>
      </c>
      <c r="T166" s="66">
        <f>+T156+T160</f>
        <v>135926945.94</v>
      </c>
      <c r="U166" s="63">
        <f>+S166+T166</f>
        <v>557705811.88</v>
      </c>
      <c r="V166" s="19">
        <f>+R166-U166</f>
        <v>152843047</v>
      </c>
      <c r="W166" s="19">
        <f>+O166-R166</f>
        <v>1167927256.7399998</v>
      </c>
    </row>
    <row r="167" spans="2:23" s="60" customFormat="1">
      <c r="D167" s="68" t="s">
        <v>0</v>
      </c>
      <c r="E167" s="69"/>
      <c r="H167" s="70">
        <f t="shared" ref="H167:U167" si="32">SUM(H164:H166)</f>
        <v>4414191657</v>
      </c>
      <c r="I167" s="70">
        <f t="shared" si="32"/>
        <v>4414191657</v>
      </c>
      <c r="J167" s="70">
        <f t="shared" si="32"/>
        <v>322837682.06999999</v>
      </c>
      <c r="K167" s="70">
        <f t="shared" si="32"/>
        <v>5480801000</v>
      </c>
      <c r="L167" s="70">
        <f t="shared" si="32"/>
        <v>0</v>
      </c>
      <c r="M167" s="70">
        <f t="shared" si="32"/>
        <v>0</v>
      </c>
      <c r="N167" s="70">
        <f t="shared" si="32"/>
        <v>5803638682.0699997</v>
      </c>
      <c r="O167" s="70">
        <f t="shared" si="32"/>
        <v>10217830339.07</v>
      </c>
      <c r="P167" s="70">
        <f t="shared" si="32"/>
        <v>1392133342.71</v>
      </c>
      <c r="Q167" s="70">
        <f t="shared" si="32"/>
        <v>354074473.65999997</v>
      </c>
      <c r="R167" s="70">
        <f t="shared" si="32"/>
        <v>1746207816.3699999</v>
      </c>
      <c r="S167" s="70">
        <f t="shared" si="32"/>
        <v>1208325241.7099998</v>
      </c>
      <c r="T167" s="70">
        <f t="shared" si="32"/>
        <v>253091603.66</v>
      </c>
      <c r="U167" s="70">
        <f t="shared" si="32"/>
        <v>1461416845.3699999</v>
      </c>
      <c r="V167" s="70">
        <f>SUM(V164:V166)</f>
        <v>284790971.00000006</v>
      </c>
      <c r="W167" s="70">
        <f>SUM(W164:W166)</f>
        <v>8471622522.6999998</v>
      </c>
    </row>
    <row r="168" spans="2:23">
      <c r="E168" s="65"/>
      <c r="F168" s="50"/>
      <c r="G168" s="50"/>
      <c r="H168" s="40">
        <f>+H167-H152</f>
        <v>0</v>
      </c>
      <c r="Q168" s="40">
        <v>0</v>
      </c>
      <c r="T168" s="5">
        <v>0</v>
      </c>
    </row>
    <row r="169" spans="2:23">
      <c r="E169" s="65"/>
      <c r="F169" s="50"/>
      <c r="G169" s="50"/>
      <c r="H169" s="40"/>
      <c r="I169" s="58">
        <f t="shared" ref="I169:W171" si="33">+I154+I158-I164</f>
        <v>0</v>
      </c>
      <c r="J169" s="58">
        <f t="shared" si="33"/>
        <v>0</v>
      </c>
      <c r="K169" s="58">
        <f t="shared" si="33"/>
        <v>-5480801000</v>
      </c>
      <c r="L169" s="58">
        <f t="shared" si="33"/>
        <v>0</v>
      </c>
      <c r="M169" s="58">
        <f t="shared" si="33"/>
        <v>0</v>
      </c>
      <c r="N169" s="58">
        <f t="shared" si="33"/>
        <v>-5480801000</v>
      </c>
      <c r="O169" s="58">
        <f t="shared" si="33"/>
        <v>-5480801000</v>
      </c>
      <c r="P169" s="58">
        <f t="shared" si="33"/>
        <v>0</v>
      </c>
      <c r="Q169" s="58">
        <f t="shared" si="33"/>
        <v>0</v>
      </c>
      <c r="R169" s="58">
        <f t="shared" si="33"/>
        <v>0</v>
      </c>
      <c r="S169" s="58">
        <f t="shared" si="33"/>
        <v>0</v>
      </c>
      <c r="T169" s="58">
        <v>0</v>
      </c>
      <c r="U169" s="58">
        <f>+U154+U158-U164</f>
        <v>0</v>
      </c>
      <c r="V169" s="58">
        <f t="shared" si="33"/>
        <v>0</v>
      </c>
      <c r="W169" s="58">
        <f t="shared" si="33"/>
        <v>-5480801000</v>
      </c>
    </row>
    <row r="170" spans="2:23">
      <c r="E170" s="65"/>
      <c r="F170" s="50"/>
      <c r="G170" s="50"/>
      <c r="I170" s="58">
        <f t="shared" si="33"/>
        <v>0</v>
      </c>
      <c r="J170" s="58">
        <f t="shared" si="33"/>
        <v>0</v>
      </c>
      <c r="K170" s="58">
        <f t="shared" si="33"/>
        <v>0</v>
      </c>
      <c r="L170" s="58">
        <f t="shared" si="33"/>
        <v>0</v>
      </c>
      <c r="M170" s="58">
        <f t="shared" si="33"/>
        <v>0</v>
      </c>
      <c r="N170" s="58">
        <f t="shared" si="33"/>
        <v>0</v>
      </c>
      <c r="O170" s="58">
        <f t="shared" si="33"/>
        <v>0</v>
      </c>
      <c r="P170" s="58">
        <f t="shared" si="33"/>
        <v>0</v>
      </c>
      <c r="Q170" s="58">
        <f t="shared" si="33"/>
        <v>0</v>
      </c>
      <c r="R170" s="58">
        <f t="shared" si="33"/>
        <v>0</v>
      </c>
      <c r="S170" s="58">
        <f t="shared" si="33"/>
        <v>0</v>
      </c>
      <c r="T170" s="58">
        <v>0</v>
      </c>
      <c r="U170" s="58">
        <f t="shared" si="33"/>
        <v>0</v>
      </c>
      <c r="V170" s="58">
        <f t="shared" si="33"/>
        <v>0</v>
      </c>
      <c r="W170" s="58">
        <f t="shared" si="33"/>
        <v>0</v>
      </c>
    </row>
    <row r="171" spans="2:23">
      <c r="E171" s="65"/>
      <c r="F171" s="50"/>
      <c r="G171" s="50"/>
      <c r="I171" s="58">
        <f t="shared" si="33"/>
        <v>0</v>
      </c>
      <c r="J171" s="58">
        <f t="shared" si="33"/>
        <v>0</v>
      </c>
      <c r="K171" s="58">
        <f t="shared" si="33"/>
        <v>0</v>
      </c>
      <c r="L171" s="58">
        <f t="shared" si="33"/>
        <v>0</v>
      </c>
      <c r="M171" s="58">
        <f t="shared" si="33"/>
        <v>0</v>
      </c>
      <c r="N171" s="58">
        <f t="shared" si="33"/>
        <v>0</v>
      </c>
      <c r="O171" s="58">
        <f t="shared" si="33"/>
        <v>0</v>
      </c>
      <c r="P171" s="58">
        <f t="shared" si="33"/>
        <v>0</v>
      </c>
      <c r="Q171" s="58">
        <f t="shared" si="33"/>
        <v>0</v>
      </c>
      <c r="R171" s="58">
        <f t="shared" si="33"/>
        <v>0</v>
      </c>
      <c r="S171" s="58">
        <f t="shared" si="33"/>
        <v>0</v>
      </c>
      <c r="T171" s="58">
        <v>0</v>
      </c>
      <c r="U171" s="58">
        <f t="shared" si="33"/>
        <v>0</v>
      </c>
      <c r="V171" s="58">
        <f t="shared" si="33"/>
        <v>0</v>
      </c>
      <c r="W171" s="58">
        <f t="shared" si="33"/>
        <v>0</v>
      </c>
    </row>
    <row r="172" spans="2:23">
      <c r="E172" s="65"/>
      <c r="F172" s="50"/>
      <c r="G172" s="50"/>
      <c r="I172" s="58">
        <f t="shared" ref="I172:W172" si="34">+I152-I167</f>
        <v>0</v>
      </c>
      <c r="J172" s="58">
        <f t="shared" si="34"/>
        <v>0</v>
      </c>
      <c r="K172" s="58">
        <f t="shared" si="34"/>
        <v>-5480801000</v>
      </c>
      <c r="L172" s="58">
        <f t="shared" si="34"/>
        <v>0</v>
      </c>
      <c r="M172" s="58">
        <f t="shared" si="34"/>
        <v>0</v>
      </c>
      <c r="N172" s="58">
        <f t="shared" si="34"/>
        <v>-5480801000</v>
      </c>
      <c r="O172" s="58">
        <f t="shared" si="34"/>
        <v>-5480801000</v>
      </c>
      <c r="P172" s="58">
        <f t="shared" si="34"/>
        <v>0</v>
      </c>
      <c r="Q172" s="58">
        <f t="shared" si="34"/>
        <v>0</v>
      </c>
      <c r="R172" s="58">
        <f t="shared" si="34"/>
        <v>0</v>
      </c>
      <c r="S172" s="58">
        <f t="shared" si="34"/>
        <v>0</v>
      </c>
      <c r="T172" s="58">
        <v>0</v>
      </c>
      <c r="U172" s="58">
        <f t="shared" si="34"/>
        <v>0</v>
      </c>
      <c r="V172" s="58">
        <f t="shared" si="34"/>
        <v>0</v>
      </c>
      <c r="W172" s="58">
        <f t="shared" si="34"/>
        <v>-5480801000</v>
      </c>
    </row>
    <row r="173" spans="2:23">
      <c r="E173" s="65"/>
      <c r="F173" s="50"/>
      <c r="G173" s="50"/>
      <c r="I173" s="58"/>
      <c r="J173" s="58"/>
      <c r="K173" s="58"/>
      <c r="L173" s="58"/>
      <c r="M173" s="58"/>
      <c r="N173" s="58"/>
      <c r="O173" s="58"/>
      <c r="P173" s="58"/>
      <c r="Q173" s="58">
        <v>0</v>
      </c>
    </row>
    <row r="174" spans="2:23">
      <c r="E174" s="5"/>
      <c r="F174" s="50"/>
      <c r="G174" s="50"/>
      <c r="I174" s="58"/>
      <c r="J174" s="58"/>
      <c r="K174" s="58"/>
      <c r="L174" s="58"/>
      <c r="M174" s="58"/>
      <c r="N174" s="58"/>
      <c r="O174" s="58"/>
      <c r="P174" s="58"/>
      <c r="Q174" s="58"/>
      <c r="R174" s="40"/>
      <c r="U174" s="40"/>
    </row>
    <row r="175" spans="2:23">
      <c r="E175" s="5"/>
      <c r="F175" s="50"/>
      <c r="G175" s="50"/>
      <c r="I175" s="58"/>
      <c r="J175" s="58"/>
      <c r="K175" s="58"/>
      <c r="L175" s="58"/>
      <c r="M175" s="58"/>
      <c r="N175" s="58"/>
      <c r="O175" s="58"/>
      <c r="P175" s="58"/>
      <c r="Q175" s="58">
        <f>+Q153-Q12</f>
        <v>0</v>
      </c>
      <c r="R175" s="40"/>
      <c r="U175" s="40"/>
    </row>
    <row r="176" spans="2:23">
      <c r="E176" s="5"/>
      <c r="F176" s="5"/>
      <c r="G176" s="5"/>
      <c r="I176" s="58"/>
      <c r="J176" s="58"/>
      <c r="K176" s="58"/>
      <c r="L176" s="58"/>
      <c r="M176" s="58"/>
      <c r="N176" s="58"/>
      <c r="O176" s="58"/>
      <c r="P176" s="58"/>
      <c r="Q176" s="40">
        <f>+Q80-Q157</f>
        <v>0</v>
      </c>
      <c r="R176" s="40"/>
      <c r="S176" s="40"/>
      <c r="T176" s="40"/>
      <c r="U176" s="40"/>
    </row>
    <row r="177" spans="3:21" ht="14.4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75">
        <f>+Q178+Q179+Q180</f>
        <v>5797591567.6599998</v>
      </c>
      <c r="R177"/>
      <c r="S177"/>
      <c r="T177" s="75">
        <f>+T178+T179+T180</f>
        <v>225421891.66</v>
      </c>
      <c r="U177" s="40"/>
    </row>
    <row r="178" spans="3:21" ht="14.4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43">
        <v>5576123150.4300003</v>
      </c>
      <c r="R178"/>
      <c r="S178"/>
      <c r="T178" s="43">
        <v>70249491.430000007</v>
      </c>
    </row>
    <row r="179" spans="3:21" ht="14.4"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45">
        <v>56393485.289999999</v>
      </c>
      <c r="R179"/>
      <c r="S179"/>
      <c r="T179" s="45">
        <v>28750804.289999999</v>
      </c>
      <c r="U179" s="58"/>
    </row>
    <row r="180" spans="3:21" ht="14.4"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47">
        <v>165074931.94</v>
      </c>
      <c r="R180"/>
      <c r="S180"/>
      <c r="T180" s="47">
        <v>126421595.94</v>
      </c>
      <c r="U180" s="58"/>
    </row>
    <row r="181" spans="3:21" ht="14.4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76">
        <f>+Q182+Q183+Q184</f>
        <v>37283906</v>
      </c>
      <c r="R181"/>
      <c r="S181"/>
      <c r="T181" s="76">
        <f>+T182+T183+T184</f>
        <v>27669712</v>
      </c>
      <c r="U181" s="58"/>
    </row>
    <row r="182" spans="3:21" ht="14.4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43">
        <v>16315802</v>
      </c>
      <c r="R182"/>
      <c r="S182"/>
      <c r="T182" s="43">
        <v>11855702</v>
      </c>
      <c r="U182" s="58"/>
    </row>
    <row r="183" spans="3:21" ht="14.4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45">
        <v>8499424</v>
      </c>
      <c r="R183"/>
      <c r="S183"/>
      <c r="T183" s="45">
        <v>6308660</v>
      </c>
      <c r="U183" s="58"/>
    </row>
    <row r="184" spans="3:21" ht="14.4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47">
        <v>12468680</v>
      </c>
      <c r="R184"/>
      <c r="S184"/>
      <c r="T184" s="47">
        <v>9505350</v>
      </c>
    </row>
    <row r="185" spans="3:21" ht="14.4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R185"/>
      <c r="S185"/>
    </row>
    <row r="186" spans="3:21" ht="14.4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R186"/>
      <c r="S186"/>
    </row>
    <row r="187" spans="3:21" ht="14.4">
      <c r="Q187" s="58">
        <f>+Q153-Q177</f>
        <v>-5480801000</v>
      </c>
      <c r="R187"/>
      <c r="S187"/>
      <c r="T187" s="58">
        <f>+T153-T177</f>
        <v>0</v>
      </c>
    </row>
    <row r="188" spans="3:21">
      <c r="Q188" s="58">
        <f t="shared" ref="Q188:Q195" si="35">+Q154-Q178</f>
        <v>-5480801000</v>
      </c>
      <c r="T188" s="58">
        <f t="shared" ref="T188:T195" si="36">+T154-T178</f>
        <v>0</v>
      </c>
    </row>
    <row r="189" spans="3:21">
      <c r="Q189" s="58">
        <f t="shared" si="35"/>
        <v>0</v>
      </c>
      <c r="T189" s="58">
        <f t="shared" si="36"/>
        <v>0</v>
      </c>
    </row>
    <row r="190" spans="3:21">
      <c r="Q190" s="58">
        <f t="shared" si="35"/>
        <v>0</v>
      </c>
      <c r="T190" s="58">
        <f t="shared" si="36"/>
        <v>0</v>
      </c>
    </row>
    <row r="191" spans="3:21">
      <c r="Q191" s="58">
        <f t="shared" si="35"/>
        <v>0</v>
      </c>
      <c r="T191" s="58">
        <f t="shared" si="36"/>
        <v>0</v>
      </c>
    </row>
    <row r="192" spans="3:21">
      <c r="Q192" s="58">
        <f t="shared" si="35"/>
        <v>0</v>
      </c>
      <c r="T192" s="58">
        <f t="shared" si="36"/>
        <v>0</v>
      </c>
    </row>
    <row r="193" spans="2:23">
      <c r="Q193" s="58">
        <f t="shared" si="35"/>
        <v>0</v>
      </c>
      <c r="T193" s="58">
        <f t="shared" si="36"/>
        <v>0</v>
      </c>
    </row>
    <row r="194" spans="2:23">
      <c r="Q194" s="58">
        <f t="shared" si="35"/>
        <v>0</v>
      </c>
      <c r="T194" s="58">
        <f t="shared" si="36"/>
        <v>0</v>
      </c>
    </row>
    <row r="195" spans="2:23">
      <c r="Q195" s="58">
        <f t="shared" si="35"/>
        <v>0</v>
      </c>
      <c r="T195" s="58">
        <f t="shared" si="36"/>
        <v>0</v>
      </c>
    </row>
    <row r="202" spans="2:23" ht="20.399999999999999">
      <c r="B202" s="59" t="str">
        <f>+B35</f>
        <v>1 - ADMINISTRACION CENTRAL</v>
      </c>
      <c r="C202" s="59" t="s">
        <v>4</v>
      </c>
      <c r="D202" s="59" t="s">
        <v>131</v>
      </c>
      <c r="E202" s="59" t="s">
        <v>6</v>
      </c>
      <c r="F202" s="59" t="s">
        <v>7</v>
      </c>
      <c r="G202" s="59" t="s">
        <v>34</v>
      </c>
      <c r="H202" s="59" t="s">
        <v>8</v>
      </c>
      <c r="I202" s="59" t="s">
        <v>8</v>
      </c>
      <c r="J202" s="59" t="s">
        <v>19</v>
      </c>
      <c r="K202" s="59" t="s">
        <v>20</v>
      </c>
      <c r="L202" s="59" t="s">
        <v>21</v>
      </c>
      <c r="M202" s="59" t="s">
        <v>22</v>
      </c>
      <c r="N202" s="59" t="s">
        <v>25</v>
      </c>
      <c r="O202" s="59" t="s">
        <v>36</v>
      </c>
      <c r="P202" s="59" t="s">
        <v>15</v>
      </c>
      <c r="Q202" s="59" t="s">
        <v>123</v>
      </c>
      <c r="R202" s="59" t="s">
        <v>11</v>
      </c>
      <c r="S202" s="59" t="s">
        <v>15</v>
      </c>
      <c r="T202" s="59" t="s">
        <v>124</v>
      </c>
      <c r="U202" s="59" t="s">
        <v>12</v>
      </c>
      <c r="V202" s="59" t="s">
        <v>17</v>
      </c>
      <c r="W202" s="59" t="s">
        <v>18</v>
      </c>
    </row>
    <row r="203" spans="2:23">
      <c r="B203" s="22" t="str">
        <f>+B36</f>
        <v>1 - ADMINISTRACION CENTRAL</v>
      </c>
      <c r="C203" s="22"/>
      <c r="D203" s="22" t="s">
        <v>9</v>
      </c>
      <c r="E203" s="22">
        <f>+E204+E272</f>
        <v>0</v>
      </c>
      <c r="F203" s="22">
        <f>+F204+F272</f>
        <v>0</v>
      </c>
      <c r="G203" s="22"/>
      <c r="H203" s="22">
        <f>+H204+H272</f>
        <v>4414191657</v>
      </c>
      <c r="I203" s="22">
        <f>+I204+I272</f>
        <v>4414191657</v>
      </c>
      <c r="J203" s="22">
        <f t="shared" ref="J203:W203" si="37">+J204+J272</f>
        <v>322837682.06999999</v>
      </c>
      <c r="K203" s="22">
        <f t="shared" si="37"/>
        <v>0</v>
      </c>
      <c r="L203" s="22">
        <f t="shared" si="37"/>
        <v>0</v>
      </c>
      <c r="M203" s="22">
        <f t="shared" si="37"/>
        <v>0</v>
      </c>
      <c r="N203" s="22">
        <f t="shared" si="37"/>
        <v>322837682.06999999</v>
      </c>
      <c r="O203" s="22">
        <f t="shared" si="37"/>
        <v>4737029339.0699997</v>
      </c>
      <c r="P203" s="22">
        <f t="shared" si="37"/>
        <v>1392133342.71</v>
      </c>
      <c r="Q203" s="22">
        <f t="shared" si="37"/>
        <v>354074473.65999997</v>
      </c>
      <c r="R203" s="22">
        <f t="shared" si="37"/>
        <v>1746207816.3699999</v>
      </c>
      <c r="S203" s="22">
        <f t="shared" si="37"/>
        <v>1208325241.71</v>
      </c>
      <c r="T203" s="22">
        <f t="shared" si="37"/>
        <v>253091603.66</v>
      </c>
      <c r="U203" s="22">
        <f t="shared" si="37"/>
        <v>1461416845.3699999</v>
      </c>
      <c r="V203" s="22">
        <f t="shared" si="37"/>
        <v>284790971</v>
      </c>
      <c r="W203" s="22">
        <f t="shared" si="37"/>
        <v>2990821522.6999998</v>
      </c>
    </row>
    <row r="204" spans="2:23">
      <c r="B204" s="23" t="str">
        <f>+B37</f>
        <v>1 - ADMINISTRACION CENTRAL</v>
      </c>
      <c r="C204" s="23"/>
      <c r="D204" s="23" t="s">
        <v>37</v>
      </c>
      <c r="E204" s="23">
        <f>+E205+E227+E248</f>
        <v>0</v>
      </c>
      <c r="F204" s="23">
        <f>+F205+F227+F248</f>
        <v>0</v>
      </c>
      <c r="G204" s="23"/>
      <c r="H204" s="23">
        <f>+H205+H227+H248</f>
        <v>4414191657</v>
      </c>
      <c r="I204" s="23">
        <f>+I205+I227+I248</f>
        <v>4414191657</v>
      </c>
      <c r="J204" s="23">
        <f t="shared" ref="J204:W204" si="38">+J205+J227+J248</f>
        <v>322837682.06999999</v>
      </c>
      <c r="K204" s="23">
        <f t="shared" si="38"/>
        <v>0</v>
      </c>
      <c r="L204" s="23">
        <f t="shared" si="38"/>
        <v>0</v>
      </c>
      <c r="M204" s="23">
        <f t="shared" si="38"/>
        <v>0</v>
      </c>
      <c r="N204" s="23">
        <f t="shared" si="38"/>
        <v>322837682.06999999</v>
      </c>
      <c r="O204" s="23">
        <f t="shared" si="38"/>
        <v>4737029339.0699997</v>
      </c>
      <c r="P204" s="23">
        <f t="shared" si="38"/>
        <v>1392133342.71</v>
      </c>
      <c r="Q204" s="23">
        <f t="shared" si="38"/>
        <v>354074473.65999997</v>
      </c>
      <c r="R204" s="23">
        <f t="shared" si="38"/>
        <v>1746207816.3699999</v>
      </c>
      <c r="S204" s="23">
        <f t="shared" si="38"/>
        <v>1208325241.71</v>
      </c>
      <c r="T204" s="23">
        <f t="shared" si="38"/>
        <v>253091603.66</v>
      </c>
      <c r="U204" s="23">
        <f t="shared" si="38"/>
        <v>1461416845.3699999</v>
      </c>
      <c r="V204" s="23">
        <f t="shared" si="38"/>
        <v>284790971</v>
      </c>
      <c r="W204" s="23">
        <f t="shared" si="38"/>
        <v>2990821522.6999998</v>
      </c>
    </row>
    <row r="205" spans="2:23">
      <c r="B205" s="26" t="s">
        <v>38</v>
      </c>
      <c r="C205" s="26" t="s">
        <v>38</v>
      </c>
      <c r="D205" s="26" t="s">
        <v>38</v>
      </c>
      <c r="E205" s="26">
        <f>SUM(E206:E226)</f>
        <v>0</v>
      </c>
      <c r="F205" s="26">
        <f>SUM(F206:F226)</f>
        <v>0</v>
      </c>
      <c r="G205" s="26">
        <f>SUM(G206:G226)</f>
        <v>0</v>
      </c>
      <c r="H205" s="26">
        <f>SUM(H206:H226)</f>
        <v>1633565010</v>
      </c>
      <c r="I205" s="26">
        <f>SUM(I206:I226)</f>
        <v>1633565010</v>
      </c>
      <c r="J205" s="26">
        <f t="shared" ref="J205:W205" si="39">SUM(J206:J226)</f>
        <v>50673.63</v>
      </c>
      <c r="K205" s="26">
        <f t="shared" si="39"/>
        <v>0</v>
      </c>
      <c r="L205" s="26">
        <f t="shared" si="39"/>
        <v>0</v>
      </c>
      <c r="M205" s="26">
        <f t="shared" si="39"/>
        <v>0</v>
      </c>
      <c r="N205" s="26">
        <f t="shared" si="39"/>
        <v>50673.63</v>
      </c>
      <c r="O205" s="26">
        <f t="shared" si="39"/>
        <v>1633615683.6300001</v>
      </c>
      <c r="P205" s="26">
        <f t="shared" si="39"/>
        <v>346283894.43000001</v>
      </c>
      <c r="Q205" s="26">
        <f t="shared" si="39"/>
        <v>111637952.43000001</v>
      </c>
      <c r="R205" s="26">
        <f t="shared" si="39"/>
        <v>457921846.86000001</v>
      </c>
      <c r="S205" s="26">
        <f t="shared" si="39"/>
        <v>229036220.43000001</v>
      </c>
      <c r="T205" s="26">
        <f t="shared" si="39"/>
        <v>82105193.430000007</v>
      </c>
      <c r="U205" s="26">
        <f t="shared" si="39"/>
        <v>311141413.86000001</v>
      </c>
      <c r="V205" s="26">
        <f t="shared" si="39"/>
        <v>146780433</v>
      </c>
      <c r="W205" s="26">
        <f t="shared" si="39"/>
        <v>1175693836.77</v>
      </c>
    </row>
    <row r="206" spans="2:23">
      <c r="B206" s="19" t="str">
        <f t="shared" ref="B206:G221" si="40">+B14</f>
        <v>1 - ADMINISTRACION CENTRAL</v>
      </c>
      <c r="C206" s="19" t="str">
        <f t="shared" si="40"/>
        <v>1-ACUEDUCTO</v>
      </c>
      <c r="D206" s="19" t="str">
        <f t="shared" si="40"/>
        <v>05-Cargo Fijo</v>
      </c>
      <c r="E206" s="19" t="str">
        <f t="shared" si="40"/>
        <v>1.1.02.05.001.06 - Comercio y distribucion; alojamiento; servicios de suministro de comidas y bebidas; servicios de transporte; y servicios de distribucion de electricidad, gas y agua</v>
      </c>
      <c r="F206" s="19" t="str">
        <f t="shared" si="40"/>
        <v>1.2.3.2.09-VENTA DE BIENES Y SERVICIOS</v>
      </c>
      <c r="G206" s="19" t="str">
        <f t="shared" si="40"/>
        <v>4-Comercio y distribución alojamiento servicios de</v>
      </c>
      <c r="H206" s="19">
        <f t="shared" ref="H206:W221" si="41">+H14+H82</f>
        <v>231536901</v>
      </c>
      <c r="I206" s="19">
        <f t="shared" si="41"/>
        <v>231536901</v>
      </c>
      <c r="J206" s="19">
        <f t="shared" si="41"/>
        <v>0</v>
      </c>
      <c r="K206" s="19">
        <f t="shared" si="41"/>
        <v>0</v>
      </c>
      <c r="L206" s="19">
        <f t="shared" si="41"/>
        <v>0</v>
      </c>
      <c r="M206" s="19">
        <f t="shared" si="41"/>
        <v>0</v>
      </c>
      <c r="N206" s="19">
        <f t="shared" si="41"/>
        <v>0</v>
      </c>
      <c r="O206" s="19">
        <f t="shared" si="41"/>
        <v>231536901</v>
      </c>
      <c r="P206" s="19">
        <f t="shared" si="41"/>
        <v>65649493</v>
      </c>
      <c r="Q206" s="19">
        <f t="shared" si="41"/>
        <v>22583830</v>
      </c>
      <c r="R206" s="19">
        <f t="shared" si="41"/>
        <v>88233323</v>
      </c>
      <c r="S206" s="19">
        <f t="shared" si="41"/>
        <v>60285688</v>
      </c>
      <c r="T206" s="19">
        <f t="shared" si="41"/>
        <v>20379747</v>
      </c>
      <c r="U206" s="19">
        <f t="shared" si="41"/>
        <v>80665435</v>
      </c>
      <c r="V206" s="19">
        <f t="shared" si="41"/>
        <v>7567888</v>
      </c>
      <c r="W206" s="19">
        <f t="shared" si="41"/>
        <v>143303578</v>
      </c>
    </row>
    <row r="207" spans="2:23">
      <c r="B207" s="19" t="str">
        <f t="shared" si="40"/>
        <v>1 - ADMINISTRACION CENTRAL</v>
      </c>
      <c r="C207" s="19" t="str">
        <f t="shared" si="40"/>
        <v>1-ACUEDUCTO</v>
      </c>
      <c r="D207" s="19" t="str">
        <f t="shared" si="40"/>
        <v>06-CMO</v>
      </c>
      <c r="E207" s="19" t="str">
        <f t="shared" si="40"/>
        <v>1.1.02.05.001.06 - Comercio y distribucion; alojamiento; servicios de suministro de comidas y bebidas; servicios de transporte; y servicios de distribucion de electricidad, gas y agua</v>
      </c>
      <c r="F207" s="19" t="str">
        <f t="shared" si="40"/>
        <v>1.2.3.2.09-VENTA DE BIENES Y SERVICIOS</v>
      </c>
      <c r="G207" s="19" t="str">
        <f t="shared" si="40"/>
        <v>4-Comercio y distribución alojamiento servicios de</v>
      </c>
      <c r="H207" s="19">
        <f t="shared" si="41"/>
        <v>445944118</v>
      </c>
      <c r="I207" s="19">
        <f t="shared" si="41"/>
        <v>445944118</v>
      </c>
      <c r="J207" s="19">
        <f t="shared" si="41"/>
        <v>0</v>
      </c>
      <c r="K207" s="19">
        <f t="shared" si="41"/>
        <v>0</v>
      </c>
      <c r="L207" s="19">
        <f t="shared" si="41"/>
        <v>0</v>
      </c>
      <c r="M207" s="19">
        <f t="shared" si="41"/>
        <v>0</v>
      </c>
      <c r="N207" s="19">
        <f t="shared" si="41"/>
        <v>0</v>
      </c>
      <c r="O207" s="19">
        <f t="shared" si="41"/>
        <v>445944118</v>
      </c>
      <c r="P207" s="19">
        <f t="shared" si="41"/>
        <v>112801466</v>
      </c>
      <c r="Q207" s="19">
        <f t="shared" si="41"/>
        <v>34285140</v>
      </c>
      <c r="R207" s="19">
        <f t="shared" si="41"/>
        <v>147086606</v>
      </c>
      <c r="S207" s="19">
        <f t="shared" si="41"/>
        <v>75874896</v>
      </c>
      <c r="T207" s="19">
        <f t="shared" si="41"/>
        <v>28172826</v>
      </c>
      <c r="U207" s="19">
        <f t="shared" si="41"/>
        <v>104047722</v>
      </c>
      <c r="V207" s="19">
        <f t="shared" si="41"/>
        <v>43038884</v>
      </c>
      <c r="W207" s="19">
        <f t="shared" si="41"/>
        <v>298857512</v>
      </c>
    </row>
    <row r="208" spans="2:23">
      <c r="B208" s="19" t="str">
        <f t="shared" si="40"/>
        <v>1 - ADMINISTRACION CENTRAL</v>
      </c>
      <c r="C208" s="19" t="str">
        <f t="shared" si="40"/>
        <v>1-ACUEDUCTO</v>
      </c>
      <c r="D208" s="19" t="str">
        <f t="shared" si="40"/>
        <v>07-CMI</v>
      </c>
      <c r="E208" s="19" t="str">
        <f t="shared" si="40"/>
        <v>1.1.02.05.001.06 - Comercio y distribucion; alojamiento; servicios de suministro de comidas y bebidas; servicios de transporte; y servicios de distribucion de electricidad, gas y agua</v>
      </c>
      <c r="F208" s="19" t="str">
        <f t="shared" si="40"/>
        <v>1.2.3.2.09-VENTA DE BIENES Y SERVICIOS</v>
      </c>
      <c r="G208" s="19" t="str">
        <f t="shared" si="40"/>
        <v>4-Comercio y distribución alojamiento servicios de</v>
      </c>
      <c r="H208" s="19">
        <f t="shared" si="41"/>
        <v>493384981</v>
      </c>
      <c r="I208" s="19">
        <f t="shared" si="41"/>
        <v>493384981</v>
      </c>
      <c r="J208" s="19">
        <f t="shared" si="41"/>
        <v>0</v>
      </c>
      <c r="K208" s="19">
        <f t="shared" si="41"/>
        <v>0</v>
      </c>
      <c r="L208" s="19">
        <f t="shared" si="41"/>
        <v>0</v>
      </c>
      <c r="M208" s="19">
        <f t="shared" si="41"/>
        <v>0</v>
      </c>
      <c r="N208" s="19">
        <f t="shared" si="41"/>
        <v>0</v>
      </c>
      <c r="O208" s="19">
        <f t="shared" si="41"/>
        <v>493384981</v>
      </c>
      <c r="P208" s="19">
        <f t="shared" si="41"/>
        <v>95001113</v>
      </c>
      <c r="Q208" s="19">
        <f t="shared" si="41"/>
        <v>30375696</v>
      </c>
      <c r="R208" s="19">
        <f t="shared" si="41"/>
        <v>125376809</v>
      </c>
      <c r="S208" s="19">
        <f t="shared" si="41"/>
        <v>67859766</v>
      </c>
      <c r="T208" s="19">
        <f t="shared" si="41"/>
        <v>26264287</v>
      </c>
      <c r="U208" s="19">
        <f t="shared" si="41"/>
        <v>94124053</v>
      </c>
      <c r="V208" s="19">
        <f t="shared" si="41"/>
        <v>31252756</v>
      </c>
      <c r="W208" s="19">
        <f t="shared" si="41"/>
        <v>368008172</v>
      </c>
    </row>
    <row r="209" spans="2:23">
      <c r="B209" s="19" t="str">
        <f t="shared" si="40"/>
        <v>1 - ADMINISTRACION CENTRAL</v>
      </c>
      <c r="C209" s="19" t="str">
        <f t="shared" si="40"/>
        <v>1-ACUEDUCTO</v>
      </c>
      <c r="D209" s="19" t="str">
        <f t="shared" si="40"/>
        <v>08-CMT</v>
      </c>
      <c r="E209" s="19" t="str">
        <f t="shared" si="40"/>
        <v>1.1.02.05.001.06 - Comercio y distribucion; alojamiento; servicios de suministro de comidas y bebidas; servicios de transporte; y servicios de distribucion de electricidad, gas y agua</v>
      </c>
      <c r="F209" s="19" t="str">
        <f t="shared" si="40"/>
        <v>1.2.3.2.09-VENTA DE BIENES Y SERVICIOS</v>
      </c>
      <c r="G209" s="19" t="str">
        <f t="shared" si="40"/>
        <v>4-Comercio y distribución alojamiento servicios de</v>
      </c>
      <c r="H209" s="19">
        <f t="shared" si="41"/>
        <v>9488173</v>
      </c>
      <c r="I209" s="19">
        <f t="shared" si="41"/>
        <v>9488173</v>
      </c>
      <c r="J209" s="19">
        <f t="shared" si="41"/>
        <v>0</v>
      </c>
      <c r="K209" s="19">
        <f t="shared" si="41"/>
        <v>0</v>
      </c>
      <c r="L209" s="19">
        <f t="shared" si="41"/>
        <v>0</v>
      </c>
      <c r="M209" s="19">
        <f t="shared" si="41"/>
        <v>0</v>
      </c>
      <c r="N209" s="19">
        <f t="shared" si="41"/>
        <v>0</v>
      </c>
      <c r="O209" s="19">
        <f t="shared" si="41"/>
        <v>9488173</v>
      </c>
      <c r="P209" s="19">
        <f t="shared" si="41"/>
        <v>1714300</v>
      </c>
      <c r="Q209" s="19">
        <f t="shared" si="41"/>
        <v>529811</v>
      </c>
      <c r="R209" s="19">
        <f t="shared" si="41"/>
        <v>2244111</v>
      </c>
      <c r="S209" s="19">
        <f t="shared" si="41"/>
        <v>1176220</v>
      </c>
      <c r="T209" s="19">
        <f t="shared" si="41"/>
        <v>442970</v>
      </c>
      <c r="U209" s="19">
        <f t="shared" si="41"/>
        <v>1619190</v>
      </c>
      <c r="V209" s="19">
        <f t="shared" si="41"/>
        <v>624921</v>
      </c>
      <c r="W209" s="19">
        <f t="shared" si="41"/>
        <v>7244062</v>
      </c>
    </row>
    <row r="210" spans="2:23">
      <c r="B210" s="19" t="str">
        <f t="shared" si="40"/>
        <v>1 - ADMINISTRACION CENTRAL</v>
      </c>
      <c r="C210" s="19" t="str">
        <f t="shared" si="40"/>
        <v>1-ACUEDUCTO</v>
      </c>
      <c r="D210" s="19" t="str">
        <f t="shared" si="40"/>
        <v>09-Aportes de Conexión</v>
      </c>
      <c r="E210" s="19" t="str">
        <f t="shared" si="40"/>
        <v>1.1.02.05.001.06 - Comercio y distribucion; alojamiento; servicios de suministro de comidas y bebidas; servicios de transporte; y servicios de distribucion de electricidad, gas y agua</v>
      </c>
      <c r="F210" s="19" t="str">
        <f t="shared" si="40"/>
        <v>1.2.3.2.09-VENTA DE BIENES Y SERVICIOS</v>
      </c>
      <c r="G210" s="19" t="str">
        <f t="shared" si="40"/>
        <v>4-Comercio y distribución alojamiento servicios de</v>
      </c>
      <c r="H210" s="19">
        <f t="shared" si="41"/>
        <v>16000000</v>
      </c>
      <c r="I210" s="19">
        <f t="shared" si="41"/>
        <v>16000000</v>
      </c>
      <c r="J210" s="19">
        <f t="shared" si="41"/>
        <v>0</v>
      </c>
      <c r="K210" s="19">
        <f t="shared" si="41"/>
        <v>0</v>
      </c>
      <c r="L210" s="19">
        <f t="shared" si="41"/>
        <v>0</v>
      </c>
      <c r="M210" s="19">
        <f t="shared" si="41"/>
        <v>0</v>
      </c>
      <c r="N210" s="19">
        <f t="shared" si="41"/>
        <v>0</v>
      </c>
      <c r="O210" s="19">
        <f t="shared" si="41"/>
        <v>16000000</v>
      </c>
      <c r="P210" s="19">
        <f t="shared" si="41"/>
        <v>1776098</v>
      </c>
      <c r="Q210" s="19">
        <f t="shared" si="41"/>
        <v>1089358</v>
      </c>
      <c r="R210" s="19">
        <f t="shared" si="41"/>
        <v>2865456</v>
      </c>
      <c r="S210" s="19">
        <f t="shared" si="41"/>
        <v>1551219</v>
      </c>
      <c r="T210" s="19">
        <f t="shared" si="41"/>
        <v>452432</v>
      </c>
      <c r="U210" s="19">
        <f t="shared" si="41"/>
        <v>2003651</v>
      </c>
      <c r="V210" s="19">
        <f t="shared" si="41"/>
        <v>861805</v>
      </c>
      <c r="W210" s="19">
        <f t="shared" si="41"/>
        <v>13134544</v>
      </c>
    </row>
    <row r="211" spans="2:23">
      <c r="B211" s="19" t="str">
        <f t="shared" si="40"/>
        <v>1 - ADMINISTRACION CENTRAL</v>
      </c>
      <c r="C211" s="19" t="str">
        <f t="shared" si="40"/>
        <v>1-ACUEDUCTO</v>
      </c>
      <c r="D211" s="19" t="str">
        <f t="shared" si="40"/>
        <v>10-Reconexiones</v>
      </c>
      <c r="E211" s="19" t="str">
        <f t="shared" si="40"/>
        <v>1.1.02.05.001.06 - Comercio y distribucion; alojamiento; servicios de suministro de comidas y bebidas; servicios de transporte; y servicios de distribucion de electricidad, gas y agua</v>
      </c>
      <c r="F211" s="19" t="str">
        <f t="shared" si="40"/>
        <v>1.2.3.2.09-VENTA DE BIENES Y SERVICIOS</v>
      </c>
      <c r="G211" s="19" t="str">
        <f t="shared" si="40"/>
        <v>4-Comercio y distribución alojamiento servicios de</v>
      </c>
      <c r="H211" s="19">
        <f t="shared" si="41"/>
        <v>11000000</v>
      </c>
      <c r="I211" s="19">
        <f t="shared" si="41"/>
        <v>11000000</v>
      </c>
      <c r="J211" s="19">
        <f t="shared" si="41"/>
        <v>0</v>
      </c>
      <c r="K211" s="19">
        <f t="shared" si="41"/>
        <v>0</v>
      </c>
      <c r="L211" s="19">
        <f t="shared" si="41"/>
        <v>0</v>
      </c>
      <c r="M211" s="19">
        <f t="shared" si="41"/>
        <v>0</v>
      </c>
      <c r="N211" s="19">
        <f t="shared" si="41"/>
        <v>0</v>
      </c>
      <c r="O211" s="19">
        <f t="shared" si="41"/>
        <v>11000000</v>
      </c>
      <c r="P211" s="19">
        <f t="shared" si="41"/>
        <v>0</v>
      </c>
      <c r="Q211" s="19">
        <f t="shared" si="41"/>
        <v>0</v>
      </c>
      <c r="R211" s="19">
        <f t="shared" si="41"/>
        <v>0</v>
      </c>
      <c r="S211" s="19">
        <f t="shared" si="41"/>
        <v>0</v>
      </c>
      <c r="T211" s="19">
        <f t="shared" si="41"/>
        <v>0</v>
      </c>
      <c r="U211" s="19">
        <f t="shared" si="41"/>
        <v>0</v>
      </c>
      <c r="V211" s="19">
        <f t="shared" si="41"/>
        <v>0</v>
      </c>
      <c r="W211" s="19">
        <f t="shared" si="41"/>
        <v>11000000</v>
      </c>
    </row>
    <row r="212" spans="2:23">
      <c r="B212" s="19" t="str">
        <f t="shared" si="40"/>
        <v>1 - ADMINISTRACION CENTRAL</v>
      </c>
      <c r="C212" s="19" t="str">
        <f t="shared" si="40"/>
        <v>1-ACUEDUCTO</v>
      </c>
      <c r="D212" s="19" t="str">
        <f t="shared" si="40"/>
        <v xml:space="preserve">11-Otros Servicios </v>
      </c>
      <c r="E212" s="19" t="str">
        <f t="shared" si="40"/>
        <v>1.1.02.05.001.06 - Comercio y distribucion; alojamiento; servicios de suministro de comidas y bebidas; servicios de transporte; y servicios de distribucion de electricidad, gas y agua</v>
      </c>
      <c r="F212" s="19" t="str">
        <f t="shared" si="40"/>
        <v>1.2.3.2.09-VENTA DE BIENES Y SERVICIOS</v>
      </c>
      <c r="G212" s="19" t="str">
        <f t="shared" si="40"/>
        <v>4-Comercio y distribución alojamiento servicios de</v>
      </c>
      <c r="H212" s="19">
        <f t="shared" si="41"/>
        <v>34000000</v>
      </c>
      <c r="I212" s="19">
        <f t="shared" si="41"/>
        <v>34000000</v>
      </c>
      <c r="J212" s="19">
        <f t="shared" si="41"/>
        <v>0</v>
      </c>
      <c r="K212" s="19">
        <f t="shared" si="41"/>
        <v>0</v>
      </c>
      <c r="L212" s="19">
        <f t="shared" si="41"/>
        <v>0</v>
      </c>
      <c r="M212" s="19">
        <f t="shared" si="41"/>
        <v>0</v>
      </c>
      <c r="N212" s="19">
        <f t="shared" si="41"/>
        <v>0</v>
      </c>
      <c r="O212" s="19">
        <f t="shared" si="41"/>
        <v>34000000</v>
      </c>
      <c r="P212" s="19">
        <f t="shared" si="41"/>
        <v>0</v>
      </c>
      <c r="Q212" s="19">
        <f t="shared" si="41"/>
        <v>0</v>
      </c>
      <c r="R212" s="19">
        <f t="shared" si="41"/>
        <v>0</v>
      </c>
      <c r="S212" s="19">
        <f t="shared" si="41"/>
        <v>0</v>
      </c>
      <c r="T212" s="19">
        <f t="shared" si="41"/>
        <v>0</v>
      </c>
      <c r="U212" s="19">
        <f t="shared" si="41"/>
        <v>0</v>
      </c>
      <c r="V212" s="19">
        <f t="shared" si="41"/>
        <v>0</v>
      </c>
      <c r="W212" s="19">
        <f t="shared" si="41"/>
        <v>34000000</v>
      </c>
    </row>
    <row r="213" spans="2:23">
      <c r="B213" s="19" t="str">
        <f t="shared" si="40"/>
        <v>1 - ADMINISTRACION CENTRAL</v>
      </c>
      <c r="C213" s="19" t="str">
        <f t="shared" si="40"/>
        <v>1-ACUEDUCTO</v>
      </c>
      <c r="D213" s="19" t="str">
        <f t="shared" si="40"/>
        <v>18-Intereses por Mora</v>
      </c>
      <c r="E213" s="19" t="str">
        <f t="shared" si="40"/>
        <v>1.1.02.03.002 - Intereses de mora</v>
      </c>
      <c r="F213" s="19" t="str">
        <f t="shared" si="40"/>
        <v>1.2.3.2.07-OTRAS MULTAS, SANCIONES E INTERESES DE MORA</v>
      </c>
      <c r="G213" s="19" t="str">
        <f t="shared" si="40"/>
        <v>3-Intereses de mora</v>
      </c>
      <c r="H213" s="19">
        <f t="shared" si="41"/>
        <v>4000000</v>
      </c>
      <c r="I213" s="19">
        <f t="shared" si="41"/>
        <v>4000000</v>
      </c>
      <c r="J213" s="19">
        <f t="shared" si="41"/>
        <v>0</v>
      </c>
      <c r="K213" s="19">
        <f t="shared" si="41"/>
        <v>0</v>
      </c>
      <c r="L213" s="19">
        <f t="shared" si="41"/>
        <v>0</v>
      </c>
      <c r="M213" s="19">
        <f t="shared" si="41"/>
        <v>0</v>
      </c>
      <c r="N213" s="19">
        <f t="shared" si="41"/>
        <v>0</v>
      </c>
      <c r="O213" s="19">
        <f t="shared" si="41"/>
        <v>4000000</v>
      </c>
      <c r="P213" s="19">
        <f t="shared" si="41"/>
        <v>6431409</v>
      </c>
      <c r="Q213" s="19">
        <f t="shared" si="41"/>
        <v>1864107</v>
      </c>
      <c r="R213" s="19">
        <f t="shared" si="41"/>
        <v>8295516</v>
      </c>
      <c r="S213" s="19">
        <f t="shared" si="41"/>
        <v>1237131</v>
      </c>
      <c r="T213" s="19">
        <f t="shared" si="41"/>
        <v>705644</v>
      </c>
      <c r="U213" s="19">
        <f t="shared" si="41"/>
        <v>1942775</v>
      </c>
      <c r="V213" s="19">
        <f t="shared" si="41"/>
        <v>6352741</v>
      </c>
      <c r="W213" s="19">
        <f t="shared" si="41"/>
        <v>-4295516</v>
      </c>
    </row>
    <row r="214" spans="2:23">
      <c r="B214" s="19" t="str">
        <f t="shared" si="40"/>
        <v>1 - ADMINISTRACION CENTRAL</v>
      </c>
      <c r="C214" s="19" t="str">
        <f t="shared" si="40"/>
        <v>1-ACUEDUCTO</v>
      </c>
      <c r="D214" s="19" t="str">
        <f t="shared" si="40"/>
        <v>19-Subsidio CF</v>
      </c>
      <c r="E214" s="19" t="str">
        <f t="shared" si="40"/>
        <v>1.1.02.06.007.02.05.01 - Subsidios de acueducto</v>
      </c>
      <c r="F214" s="19" t="str">
        <f t="shared" si="40"/>
        <v>1.2.3.3.05-SUBVENCIONES</v>
      </c>
      <c r="G214" s="19" t="str">
        <f t="shared" si="40"/>
        <v>9-Subsidios de acueducto</v>
      </c>
      <c r="H214" s="19">
        <f t="shared" si="41"/>
        <v>107836828</v>
      </c>
      <c r="I214" s="19">
        <f t="shared" si="41"/>
        <v>107836828</v>
      </c>
      <c r="J214" s="19">
        <f t="shared" si="41"/>
        <v>0</v>
      </c>
      <c r="K214" s="19">
        <f t="shared" si="41"/>
        <v>0</v>
      </c>
      <c r="L214" s="19">
        <f t="shared" si="41"/>
        <v>0</v>
      </c>
      <c r="M214" s="19">
        <f t="shared" si="41"/>
        <v>0</v>
      </c>
      <c r="N214" s="19">
        <f t="shared" si="41"/>
        <v>0</v>
      </c>
      <c r="O214" s="19">
        <f t="shared" si="41"/>
        <v>107836828</v>
      </c>
      <c r="P214" s="19">
        <f t="shared" si="41"/>
        <v>20985307</v>
      </c>
      <c r="Q214" s="19">
        <f t="shared" si="41"/>
        <v>7286220</v>
      </c>
      <c r="R214" s="19">
        <f t="shared" si="41"/>
        <v>28271527</v>
      </c>
      <c r="S214" s="19">
        <f t="shared" si="41"/>
        <v>1815967</v>
      </c>
      <c r="T214" s="19">
        <f t="shared" si="41"/>
        <v>1905315</v>
      </c>
      <c r="U214" s="19">
        <f t="shared" si="41"/>
        <v>3721282</v>
      </c>
      <c r="V214" s="19">
        <f t="shared" si="41"/>
        <v>24550245</v>
      </c>
      <c r="W214" s="19">
        <f t="shared" si="41"/>
        <v>79565301</v>
      </c>
    </row>
    <row r="215" spans="2:23">
      <c r="B215" s="19" t="str">
        <f t="shared" si="40"/>
        <v>1 - ADMINISTRACION CENTRAL</v>
      </c>
      <c r="C215" s="19" t="str">
        <f t="shared" si="40"/>
        <v>1-ACUEDUCTO</v>
      </c>
      <c r="D215" s="19" t="str">
        <f t="shared" si="40"/>
        <v>21-CMO</v>
      </c>
      <c r="E215" s="19" t="str">
        <f t="shared" si="40"/>
        <v>1.1.02.06.007.02.05.01 - Subsidios de acueducto</v>
      </c>
      <c r="F215" s="19" t="str">
        <f t="shared" si="40"/>
        <v>1.2.3.3.05-SUBVENCIONES</v>
      </c>
      <c r="G215" s="19" t="str">
        <f t="shared" si="40"/>
        <v>9-Subsidios de acueducto</v>
      </c>
      <c r="H215" s="19">
        <f t="shared" si="41"/>
        <v>118140143</v>
      </c>
      <c r="I215" s="19">
        <f t="shared" si="41"/>
        <v>118140143</v>
      </c>
      <c r="J215" s="19">
        <f t="shared" si="41"/>
        <v>0</v>
      </c>
      <c r="K215" s="19">
        <f t="shared" si="41"/>
        <v>0</v>
      </c>
      <c r="L215" s="19">
        <f t="shared" si="41"/>
        <v>0</v>
      </c>
      <c r="M215" s="19">
        <f t="shared" si="41"/>
        <v>0</v>
      </c>
      <c r="N215" s="19">
        <f t="shared" si="41"/>
        <v>0</v>
      </c>
      <c r="O215" s="19">
        <f t="shared" si="41"/>
        <v>118140143</v>
      </c>
      <c r="P215" s="19">
        <f t="shared" si="41"/>
        <v>24025558</v>
      </c>
      <c r="Q215" s="19">
        <f t="shared" si="41"/>
        <v>7577328</v>
      </c>
      <c r="R215" s="19">
        <f t="shared" si="41"/>
        <v>31602886</v>
      </c>
      <c r="S215" s="19">
        <f t="shared" si="41"/>
        <v>3284293</v>
      </c>
      <c r="T215" s="19">
        <f t="shared" si="41"/>
        <v>2988594</v>
      </c>
      <c r="U215" s="19">
        <f t="shared" si="41"/>
        <v>6272887</v>
      </c>
      <c r="V215" s="19">
        <f t="shared" si="41"/>
        <v>25329999</v>
      </c>
      <c r="W215" s="19">
        <f t="shared" si="41"/>
        <v>86537257</v>
      </c>
    </row>
    <row r="216" spans="2:23">
      <c r="B216" s="19" t="str">
        <f t="shared" si="40"/>
        <v>1 - ADMINISTRACION CENTRAL</v>
      </c>
      <c r="C216" s="19" t="str">
        <f t="shared" si="40"/>
        <v>1-ACUEDUCTO</v>
      </c>
      <c r="D216" s="19" t="str">
        <f t="shared" si="40"/>
        <v>22-CMI</v>
      </c>
      <c r="E216" s="19" t="str">
        <f t="shared" si="40"/>
        <v>1.1.02.06.007.02.05.01 - Subsidios de acueducto</v>
      </c>
      <c r="F216" s="19" t="str">
        <f t="shared" si="40"/>
        <v>1.2.3.3.05-SUBVENCIONES</v>
      </c>
      <c r="G216" s="19" t="str">
        <f t="shared" si="40"/>
        <v>9-Subsidios de acueducto</v>
      </c>
      <c r="H216" s="19">
        <f t="shared" si="41"/>
        <v>130708244</v>
      </c>
      <c r="I216" s="19">
        <f t="shared" si="41"/>
        <v>130708244</v>
      </c>
      <c r="J216" s="19">
        <f t="shared" si="41"/>
        <v>0</v>
      </c>
      <c r="K216" s="19">
        <f t="shared" si="41"/>
        <v>0</v>
      </c>
      <c r="L216" s="19">
        <f t="shared" si="41"/>
        <v>0</v>
      </c>
      <c r="M216" s="19">
        <f t="shared" si="41"/>
        <v>0</v>
      </c>
      <c r="N216" s="19">
        <f t="shared" si="41"/>
        <v>0</v>
      </c>
      <c r="O216" s="19">
        <f t="shared" si="41"/>
        <v>130708244</v>
      </c>
      <c r="P216" s="19">
        <f t="shared" si="41"/>
        <v>16033396</v>
      </c>
      <c r="Q216" s="19">
        <f t="shared" si="41"/>
        <v>5137768</v>
      </c>
      <c r="R216" s="19">
        <f t="shared" si="41"/>
        <v>21171164</v>
      </c>
      <c r="S216" s="19">
        <f t="shared" si="41"/>
        <v>138286</v>
      </c>
      <c r="T216" s="19">
        <f t="shared" si="41"/>
        <v>125836</v>
      </c>
      <c r="U216" s="19">
        <f t="shared" si="41"/>
        <v>264122</v>
      </c>
      <c r="V216" s="19">
        <f t="shared" si="41"/>
        <v>20907042</v>
      </c>
      <c r="W216" s="19">
        <f t="shared" si="41"/>
        <v>109537080</v>
      </c>
    </row>
    <row r="217" spans="2:23">
      <c r="B217" s="19" t="str">
        <f t="shared" si="40"/>
        <v>1 - ADMINISTRACION CENTRAL</v>
      </c>
      <c r="C217" s="19" t="str">
        <f t="shared" si="40"/>
        <v>1-ACUEDUCTO</v>
      </c>
      <c r="D217" s="19" t="str">
        <f t="shared" si="40"/>
        <v>23-CMT</v>
      </c>
      <c r="E217" s="19" t="str">
        <f t="shared" si="40"/>
        <v>1.1.02.06.007.02.05.01 - Subsidios de acueducto</v>
      </c>
      <c r="F217" s="19" t="str">
        <f t="shared" si="40"/>
        <v>1.2.3.3.05-SUBVENCIONES</v>
      </c>
      <c r="G217" s="19" t="str">
        <f t="shared" si="40"/>
        <v>9-Subsidios de acueducto</v>
      </c>
      <c r="H217" s="19">
        <f t="shared" si="41"/>
        <v>2513622</v>
      </c>
      <c r="I217" s="19">
        <f t="shared" si="41"/>
        <v>2513622</v>
      </c>
      <c r="J217" s="19">
        <f t="shared" si="41"/>
        <v>0</v>
      </c>
      <c r="K217" s="19">
        <f t="shared" si="41"/>
        <v>0</v>
      </c>
      <c r="L217" s="19">
        <f t="shared" si="41"/>
        <v>0</v>
      </c>
      <c r="M217" s="19">
        <f t="shared" si="41"/>
        <v>0</v>
      </c>
      <c r="N217" s="19">
        <f t="shared" si="41"/>
        <v>0</v>
      </c>
      <c r="O217" s="19">
        <f t="shared" si="41"/>
        <v>2513622</v>
      </c>
      <c r="P217" s="19">
        <f t="shared" si="41"/>
        <v>340602</v>
      </c>
      <c r="Q217" s="19">
        <f t="shared" si="41"/>
        <v>107895</v>
      </c>
      <c r="R217" s="19">
        <f t="shared" si="41"/>
        <v>448497</v>
      </c>
      <c r="S217" s="19">
        <f t="shared" si="41"/>
        <v>34572</v>
      </c>
      <c r="T217" s="19">
        <f t="shared" si="41"/>
        <v>31458</v>
      </c>
      <c r="U217" s="19">
        <f t="shared" si="41"/>
        <v>66030</v>
      </c>
      <c r="V217" s="19">
        <f t="shared" si="41"/>
        <v>382467</v>
      </c>
      <c r="W217" s="19">
        <f t="shared" si="41"/>
        <v>2065125</v>
      </c>
    </row>
    <row r="218" spans="2:23">
      <c r="B218" s="19" t="str">
        <f t="shared" si="40"/>
        <v>1 - ADMINISTRACION CENTRAL</v>
      </c>
      <c r="C218" s="19" t="str">
        <f t="shared" si="40"/>
        <v>1-ACUEDUCTO</v>
      </c>
      <c r="D218" s="19" t="str">
        <f t="shared" si="40"/>
        <v>31-Intereses y Rendimientos Financieros</v>
      </c>
      <c r="E218" s="19" t="str">
        <f t="shared" si="40"/>
        <v>1.2.05.02 - Depositos</v>
      </c>
      <c r="F218" s="19" t="str">
        <f t="shared" si="40"/>
        <v>1.3.2.3.05-OTROS RENDIMIENTOS FINANCIEROS</v>
      </c>
      <c r="G218" s="19" t="str">
        <f t="shared" si="40"/>
        <v>13-Depósitos</v>
      </c>
      <c r="H218" s="19">
        <f t="shared" si="41"/>
        <v>4000000</v>
      </c>
      <c r="I218" s="19">
        <f t="shared" si="41"/>
        <v>4000000</v>
      </c>
      <c r="J218" s="19">
        <f t="shared" si="41"/>
        <v>0</v>
      </c>
      <c r="K218" s="19">
        <f t="shared" si="41"/>
        <v>0</v>
      </c>
      <c r="L218" s="19">
        <f t="shared" si="41"/>
        <v>0</v>
      </c>
      <c r="M218" s="19">
        <f t="shared" si="41"/>
        <v>0</v>
      </c>
      <c r="N218" s="19">
        <f t="shared" si="41"/>
        <v>0</v>
      </c>
      <c r="O218" s="19">
        <f t="shared" si="41"/>
        <v>4000000</v>
      </c>
      <c r="P218" s="19">
        <f t="shared" si="41"/>
        <v>40567.800000000003</v>
      </c>
      <c r="Q218" s="19">
        <f t="shared" si="41"/>
        <v>9361.43</v>
      </c>
      <c r="R218" s="19">
        <f t="shared" si="41"/>
        <v>49929.23</v>
      </c>
      <c r="S218" s="19">
        <f t="shared" si="41"/>
        <v>40567.800000000003</v>
      </c>
      <c r="T218" s="19">
        <f t="shared" si="41"/>
        <v>9361.43</v>
      </c>
      <c r="U218" s="19">
        <f t="shared" si="41"/>
        <v>49929.23</v>
      </c>
      <c r="V218" s="19">
        <f t="shared" si="41"/>
        <v>0</v>
      </c>
      <c r="W218" s="19">
        <f t="shared" si="41"/>
        <v>3950070.77</v>
      </c>
    </row>
    <row r="219" spans="2:23">
      <c r="B219" s="19" t="str">
        <f t="shared" si="40"/>
        <v>1 - ADMINISTRACION CENTRAL</v>
      </c>
      <c r="C219" s="19" t="str">
        <f t="shared" si="40"/>
        <v>1-ACUEDUCTO</v>
      </c>
      <c r="D219" s="19" t="str">
        <f t="shared" si="40"/>
        <v>32-Recargos y Multas</v>
      </c>
      <c r="E219" s="19" t="str">
        <f t="shared" si="40"/>
        <v>1.1.02.03.001.04 - Sanciones contractuales</v>
      </c>
      <c r="F219" s="19" t="str">
        <f t="shared" si="40"/>
        <v>1.2.3.2.07-OTRAS MULTAS, SANCIONES E INTERESES DE MORA</v>
      </c>
      <c r="G219" s="19" t="str">
        <f t="shared" si="40"/>
        <v>2-Sanciones contractuales</v>
      </c>
      <c r="H219" s="19">
        <f t="shared" si="41"/>
        <v>2000</v>
      </c>
      <c r="I219" s="19">
        <f t="shared" si="41"/>
        <v>2000</v>
      </c>
      <c r="J219" s="19">
        <f t="shared" si="41"/>
        <v>0</v>
      </c>
      <c r="K219" s="19">
        <f t="shared" si="41"/>
        <v>0</v>
      </c>
      <c r="L219" s="19">
        <f t="shared" si="41"/>
        <v>0</v>
      </c>
      <c r="M219" s="19">
        <f t="shared" si="41"/>
        <v>0</v>
      </c>
      <c r="N219" s="19">
        <f t="shared" si="41"/>
        <v>0</v>
      </c>
      <c r="O219" s="19">
        <f t="shared" si="41"/>
        <v>2000</v>
      </c>
      <c r="P219" s="19">
        <f t="shared" si="41"/>
        <v>0</v>
      </c>
      <c r="Q219" s="19">
        <f t="shared" si="41"/>
        <v>0</v>
      </c>
      <c r="R219" s="19">
        <f t="shared" si="41"/>
        <v>0</v>
      </c>
      <c r="S219" s="19">
        <f t="shared" si="41"/>
        <v>0</v>
      </c>
      <c r="T219" s="19">
        <f t="shared" si="41"/>
        <v>0</v>
      </c>
      <c r="U219" s="19">
        <f t="shared" si="41"/>
        <v>0</v>
      </c>
      <c r="V219" s="19">
        <f t="shared" si="41"/>
        <v>0</v>
      </c>
      <c r="W219" s="19">
        <f t="shared" si="41"/>
        <v>2000</v>
      </c>
    </row>
    <row r="220" spans="2:23">
      <c r="B220" s="19" t="str">
        <f t="shared" si="40"/>
        <v>1 - ADMINISTRACION CENTRAL</v>
      </c>
      <c r="C220" s="19" t="str">
        <f t="shared" si="40"/>
        <v>1-ACUEDUCTO</v>
      </c>
      <c r="D220" s="19" t="str">
        <f t="shared" si="40"/>
        <v>33-Otros Ingresos y  Aprovechamientos</v>
      </c>
      <c r="E220" s="19" t="str">
        <f t="shared" si="40"/>
        <v>1.1.02.05.002.09 - Servicios para la comunidad, sociales y personales</v>
      </c>
      <c r="F220" s="19" t="str">
        <f t="shared" si="40"/>
        <v>1.2.3.2.09-VENTA DE BIENES Y SERVICIOS</v>
      </c>
      <c r="G220" s="19" t="str">
        <f t="shared" si="40"/>
        <v>7-Servicios para la comunidad, sociales y personales</v>
      </c>
      <c r="H220" s="19">
        <f t="shared" si="41"/>
        <v>13000000</v>
      </c>
      <c r="I220" s="19">
        <f t="shared" si="41"/>
        <v>13000000</v>
      </c>
      <c r="J220" s="19">
        <f t="shared" si="41"/>
        <v>0</v>
      </c>
      <c r="K220" s="19">
        <f t="shared" si="41"/>
        <v>0</v>
      </c>
      <c r="L220" s="19">
        <f t="shared" si="41"/>
        <v>0</v>
      </c>
      <c r="M220" s="19">
        <f t="shared" si="41"/>
        <v>0</v>
      </c>
      <c r="N220" s="19">
        <f t="shared" si="41"/>
        <v>0</v>
      </c>
      <c r="O220" s="19">
        <f t="shared" si="41"/>
        <v>13000000</v>
      </c>
      <c r="P220" s="19">
        <f t="shared" si="41"/>
        <v>1433911</v>
      </c>
      <c r="Q220" s="19">
        <f t="shared" si="41"/>
        <v>791438</v>
      </c>
      <c r="R220" s="19">
        <f t="shared" si="41"/>
        <v>2225349</v>
      </c>
      <c r="S220" s="19">
        <f t="shared" si="41"/>
        <v>1363753</v>
      </c>
      <c r="T220" s="19">
        <f t="shared" si="41"/>
        <v>579931</v>
      </c>
      <c r="U220" s="19">
        <f t="shared" si="41"/>
        <v>1943684</v>
      </c>
      <c r="V220" s="19">
        <f t="shared" si="41"/>
        <v>281665</v>
      </c>
      <c r="W220" s="19">
        <f t="shared" si="41"/>
        <v>10774651</v>
      </c>
    </row>
    <row r="221" spans="2:23">
      <c r="B221" s="19" t="str">
        <f t="shared" si="40"/>
        <v>1 - ADMINISTRACION CENTRAL</v>
      </c>
      <c r="C221" s="19" t="str">
        <f t="shared" si="40"/>
        <v>1-ACUEDUCTO</v>
      </c>
      <c r="D221" s="19" t="str">
        <f t="shared" si="40"/>
        <v>34-Superávit Vigencias Anteriores - Saldos Iniciales</v>
      </c>
      <c r="E221" s="19" t="str">
        <f t="shared" si="40"/>
        <v>1.2.10.02 - Superavit fiscal</v>
      </c>
      <c r="F221" s="19" t="str">
        <f t="shared" si="40"/>
        <v>1.3.3.2.09-R.B. VENTA DE BIENES Y SERVICIOS</v>
      </c>
      <c r="G221" s="19" t="str">
        <f t="shared" si="40"/>
        <v>16-Superávit fiscal</v>
      </c>
      <c r="H221" s="19">
        <f t="shared" si="41"/>
        <v>2000</v>
      </c>
      <c r="I221" s="19">
        <f t="shared" si="41"/>
        <v>2000</v>
      </c>
      <c r="J221" s="19">
        <f t="shared" si="41"/>
        <v>50673.63</v>
      </c>
      <c r="K221" s="19">
        <f t="shared" si="41"/>
        <v>0</v>
      </c>
      <c r="L221" s="19">
        <f t="shared" si="41"/>
        <v>0</v>
      </c>
      <c r="M221" s="19">
        <f t="shared" si="41"/>
        <v>0</v>
      </c>
      <c r="N221" s="19">
        <f t="shared" si="41"/>
        <v>50673.63</v>
      </c>
      <c r="O221" s="19">
        <f t="shared" si="41"/>
        <v>52673.63</v>
      </c>
      <c r="P221" s="19">
        <f t="shared" si="41"/>
        <v>50673.63</v>
      </c>
      <c r="Q221" s="19">
        <f t="shared" si="41"/>
        <v>0</v>
      </c>
      <c r="R221" s="19">
        <f t="shared" si="41"/>
        <v>50673.63</v>
      </c>
      <c r="S221" s="19">
        <f t="shared" si="41"/>
        <v>50673.63</v>
      </c>
      <c r="T221" s="19">
        <f t="shared" si="41"/>
        <v>0</v>
      </c>
      <c r="U221" s="19">
        <f t="shared" si="41"/>
        <v>50673.63</v>
      </c>
      <c r="V221" s="19">
        <f t="shared" si="41"/>
        <v>0</v>
      </c>
      <c r="W221" s="19">
        <f t="shared" ref="W221" si="42">+W29+W97</f>
        <v>2000</v>
      </c>
    </row>
    <row r="222" spans="2:23">
      <c r="B222" s="19" t="str">
        <f t="shared" ref="B222:G237" si="43">+B30</f>
        <v>1 - ADMINISTRACION CENTRAL</v>
      </c>
      <c r="C222" s="19" t="str">
        <f t="shared" si="43"/>
        <v>1-ACUEDUCTO</v>
      </c>
      <c r="D222" s="19" t="str">
        <f t="shared" si="43"/>
        <v>35-Recuperación cartera Propia</v>
      </c>
      <c r="E222" s="19" t="str">
        <f t="shared" si="43"/>
        <v>1.2.09.03 - De personas naturales</v>
      </c>
      <c r="F222" s="19" t="str">
        <f t="shared" si="43"/>
        <v>1.3.1.1.09-RECUPERACION DE CARTERA PRESTAMOS</v>
      </c>
      <c r="G222" s="19" t="str">
        <f t="shared" si="43"/>
        <v>15-De personas naturales</v>
      </c>
      <c r="H222" s="19">
        <f t="shared" ref="H222:W226" si="44">+H30+H98</f>
        <v>12000000</v>
      </c>
      <c r="I222" s="19">
        <f t="shared" si="44"/>
        <v>12000000</v>
      </c>
      <c r="J222" s="19">
        <f t="shared" si="44"/>
        <v>0</v>
      </c>
      <c r="K222" s="19">
        <f t="shared" si="44"/>
        <v>0</v>
      </c>
      <c r="L222" s="19">
        <f t="shared" si="44"/>
        <v>0</v>
      </c>
      <c r="M222" s="19">
        <f t="shared" si="44"/>
        <v>0</v>
      </c>
      <c r="N222" s="19">
        <f t="shared" si="44"/>
        <v>0</v>
      </c>
      <c r="O222" s="19">
        <f t="shared" si="44"/>
        <v>12000000</v>
      </c>
      <c r="P222" s="19">
        <f t="shared" si="44"/>
        <v>0</v>
      </c>
      <c r="Q222" s="19">
        <f t="shared" si="44"/>
        <v>0</v>
      </c>
      <c r="R222" s="19">
        <f t="shared" si="44"/>
        <v>0</v>
      </c>
      <c r="S222" s="19">
        <f t="shared" si="44"/>
        <v>14323188</v>
      </c>
      <c r="T222" s="19">
        <f t="shared" si="44"/>
        <v>46792</v>
      </c>
      <c r="U222" s="19">
        <f t="shared" si="44"/>
        <v>14369980</v>
      </c>
      <c r="V222" s="19">
        <f t="shared" si="44"/>
        <v>-14369980</v>
      </c>
      <c r="W222" s="19">
        <f t="shared" si="44"/>
        <v>12000000</v>
      </c>
    </row>
    <row r="223" spans="2:23">
      <c r="B223" s="19" t="str">
        <f t="shared" si="43"/>
        <v>1 - ADMINISTRACION CENTRAL</v>
      </c>
      <c r="C223" s="19" t="str">
        <f t="shared" si="43"/>
        <v>1-ACUEDUCTO</v>
      </c>
      <c r="D223" s="19" t="str">
        <f t="shared" si="43"/>
        <v>36-Recursos del crédito</v>
      </c>
      <c r="E223" s="19" t="str">
        <f t="shared" si="43"/>
        <v>1.2.07.01.001 - Banca comercial</v>
      </c>
      <c r="F223" s="19" t="str">
        <f t="shared" si="43"/>
        <v>1.3.1.1.05-RECURSOS DE CREDITO INTERNO</v>
      </c>
      <c r="G223" s="19" t="str">
        <f t="shared" si="43"/>
        <v>14-Banca comercial</v>
      </c>
      <c r="H223" s="19">
        <f t="shared" si="44"/>
        <v>2000</v>
      </c>
      <c r="I223" s="19">
        <f t="shared" si="44"/>
        <v>2000</v>
      </c>
      <c r="J223" s="19">
        <f t="shared" si="44"/>
        <v>0</v>
      </c>
      <c r="K223" s="19">
        <f t="shared" si="44"/>
        <v>0</v>
      </c>
      <c r="L223" s="19">
        <f t="shared" si="44"/>
        <v>0</v>
      </c>
      <c r="M223" s="19">
        <f t="shared" si="44"/>
        <v>0</v>
      </c>
      <c r="N223" s="19">
        <f t="shared" si="44"/>
        <v>0</v>
      </c>
      <c r="O223" s="19">
        <f t="shared" si="44"/>
        <v>2000</v>
      </c>
      <c r="P223" s="19">
        <f t="shared" si="44"/>
        <v>0</v>
      </c>
      <c r="Q223" s="19">
        <f t="shared" si="44"/>
        <v>0</v>
      </c>
      <c r="R223" s="19">
        <f t="shared" si="44"/>
        <v>0</v>
      </c>
      <c r="S223" s="19">
        <f t="shared" si="44"/>
        <v>0</v>
      </c>
      <c r="T223" s="19">
        <f t="shared" si="44"/>
        <v>0</v>
      </c>
      <c r="U223" s="19">
        <f t="shared" si="44"/>
        <v>0</v>
      </c>
      <c r="V223" s="19">
        <f t="shared" si="44"/>
        <v>0</v>
      </c>
      <c r="W223" s="19">
        <f t="shared" si="44"/>
        <v>2000</v>
      </c>
    </row>
    <row r="224" spans="2:23">
      <c r="B224" s="19" t="str">
        <f t="shared" si="43"/>
        <v>1 - ADMINISTRACION CENTRAL</v>
      </c>
      <c r="C224" s="19" t="str">
        <f t="shared" si="43"/>
        <v>1-ACUEDUCTO</v>
      </c>
      <c r="D224" s="19" t="str">
        <f t="shared" si="43"/>
        <v>37-Aportes y Contribuciones</v>
      </c>
      <c r="E224" s="19" t="str">
        <f t="shared" si="43"/>
        <v>1.2.15.01.004 - De municipios</v>
      </c>
      <c r="F224" s="19" t="str">
        <f t="shared" si="43"/>
        <v>1.3.1.1.13-CAPITALIZACIONES</v>
      </c>
      <c r="G224" s="19" t="str">
        <f t="shared" si="43"/>
        <v>17-De municipios</v>
      </c>
      <c r="H224" s="19">
        <f t="shared" si="44"/>
        <v>2000</v>
      </c>
      <c r="I224" s="19">
        <f t="shared" si="44"/>
        <v>2000</v>
      </c>
      <c r="J224" s="19">
        <f t="shared" si="44"/>
        <v>0</v>
      </c>
      <c r="K224" s="19">
        <f t="shared" si="44"/>
        <v>0</v>
      </c>
      <c r="L224" s="19">
        <f t="shared" si="44"/>
        <v>0</v>
      </c>
      <c r="M224" s="19">
        <f t="shared" si="44"/>
        <v>0</v>
      </c>
      <c r="N224" s="19">
        <f t="shared" si="44"/>
        <v>0</v>
      </c>
      <c r="O224" s="19">
        <f t="shared" si="44"/>
        <v>2000</v>
      </c>
      <c r="P224" s="19">
        <f t="shared" si="44"/>
        <v>0</v>
      </c>
      <c r="Q224" s="19">
        <f t="shared" si="44"/>
        <v>0</v>
      </c>
      <c r="R224" s="19">
        <f t="shared" si="44"/>
        <v>0</v>
      </c>
      <c r="S224" s="19">
        <f t="shared" si="44"/>
        <v>0</v>
      </c>
      <c r="T224" s="19">
        <f t="shared" si="44"/>
        <v>0</v>
      </c>
      <c r="U224" s="19">
        <f t="shared" si="44"/>
        <v>0</v>
      </c>
      <c r="V224" s="19">
        <f t="shared" si="44"/>
        <v>0</v>
      </c>
      <c r="W224" s="19">
        <f t="shared" si="44"/>
        <v>2000</v>
      </c>
    </row>
    <row r="225" spans="2:23">
      <c r="B225" s="19" t="str">
        <f t="shared" si="43"/>
        <v>1 - ADMINISTRACION CENTRAL</v>
      </c>
      <c r="C225" s="19" t="str">
        <f t="shared" si="43"/>
        <v>1-ACUEDUCTO</v>
      </c>
      <c r="D225" s="19" t="str">
        <f t="shared" si="43"/>
        <v>38-Aportes mediante Convenio</v>
      </c>
      <c r="E225" s="19" t="str">
        <f t="shared" si="43"/>
        <v>1.1.02.06.006.06 - Otras unidades de gobierno</v>
      </c>
      <c r="F225" s="19" t="str">
        <f t="shared" si="43"/>
        <v>1.2.3.3.04-OTRAS TRANSFERENCIAS CORRIENTES DE OTRAS ENTIDADES DEL GOBIERNO GENERAL</v>
      </c>
      <c r="G225" s="19" t="str">
        <f t="shared" si="43"/>
        <v>8-Otras unidades de gobierno</v>
      </c>
      <c r="H225" s="19">
        <f t="shared" si="44"/>
        <v>2000</v>
      </c>
      <c r="I225" s="19">
        <f t="shared" si="44"/>
        <v>2000</v>
      </c>
      <c r="J225" s="19">
        <f t="shared" si="44"/>
        <v>0</v>
      </c>
      <c r="K225" s="19">
        <f t="shared" si="44"/>
        <v>0</v>
      </c>
      <c r="L225" s="19">
        <f t="shared" si="44"/>
        <v>0</v>
      </c>
      <c r="M225" s="19">
        <f t="shared" si="44"/>
        <v>0</v>
      </c>
      <c r="N225" s="19">
        <f t="shared" si="44"/>
        <v>0</v>
      </c>
      <c r="O225" s="19">
        <f t="shared" si="44"/>
        <v>2000</v>
      </c>
      <c r="P225" s="19">
        <f t="shared" si="44"/>
        <v>0</v>
      </c>
      <c r="Q225" s="19">
        <f t="shared" si="44"/>
        <v>0</v>
      </c>
      <c r="R225" s="19">
        <f t="shared" si="44"/>
        <v>0</v>
      </c>
      <c r="S225" s="19">
        <f t="shared" si="44"/>
        <v>0</v>
      </c>
      <c r="T225" s="19">
        <f t="shared" si="44"/>
        <v>0</v>
      </c>
      <c r="U225" s="19">
        <f t="shared" si="44"/>
        <v>0</v>
      </c>
      <c r="V225" s="19">
        <f t="shared" si="44"/>
        <v>0</v>
      </c>
      <c r="W225" s="19">
        <f t="shared" si="44"/>
        <v>2000</v>
      </c>
    </row>
    <row r="226" spans="2:23">
      <c r="B226" s="19" t="str">
        <f t="shared" si="43"/>
        <v>1 - ADMINISTRACION CENTRAL</v>
      </c>
      <c r="C226" s="19" t="str">
        <f t="shared" si="43"/>
        <v>1-ACUEDUCTO</v>
      </c>
      <c r="D226" s="19" t="str">
        <f t="shared" si="43"/>
        <v>39-Arriendo comodato</v>
      </c>
      <c r="E226" s="19" t="str">
        <f t="shared" si="43"/>
        <v>1.1.02.05.002.07 - Servicios financieros y servicios conexos; servicios inmobiliarios; y servicios de arrendamiento y leasing</v>
      </c>
      <c r="F226" s="19" t="str">
        <f t="shared" si="43"/>
        <v>1.2.3.2.09-VENTA DE BIENES Y SERVICIOS</v>
      </c>
      <c r="G226" s="19" t="str">
        <f t="shared" si="43"/>
        <v>6-Servicios financieros y servicios conexos servici</v>
      </c>
      <c r="H226" s="19">
        <f t="shared" si="44"/>
        <v>2000</v>
      </c>
      <c r="I226" s="19">
        <f t="shared" si="44"/>
        <v>2000</v>
      </c>
      <c r="J226" s="19">
        <f t="shared" si="44"/>
        <v>0</v>
      </c>
      <c r="K226" s="19">
        <f t="shared" si="44"/>
        <v>0</v>
      </c>
      <c r="L226" s="19">
        <f t="shared" si="44"/>
        <v>0</v>
      </c>
      <c r="M226" s="19">
        <f t="shared" si="44"/>
        <v>0</v>
      </c>
      <c r="N226" s="19">
        <f t="shared" si="44"/>
        <v>0</v>
      </c>
      <c r="O226" s="19">
        <f t="shared" si="44"/>
        <v>2000</v>
      </c>
      <c r="P226" s="19">
        <f t="shared" si="44"/>
        <v>0</v>
      </c>
      <c r="Q226" s="19">
        <f t="shared" si="44"/>
        <v>0</v>
      </c>
      <c r="R226" s="19">
        <f t="shared" si="44"/>
        <v>0</v>
      </c>
      <c r="S226" s="19">
        <f t="shared" si="44"/>
        <v>0</v>
      </c>
      <c r="T226" s="19">
        <f t="shared" si="44"/>
        <v>0</v>
      </c>
      <c r="U226" s="19">
        <f t="shared" si="44"/>
        <v>0</v>
      </c>
      <c r="V226" s="19">
        <f t="shared" si="44"/>
        <v>0</v>
      </c>
      <c r="W226" s="19">
        <f t="shared" si="44"/>
        <v>2000</v>
      </c>
    </row>
    <row r="227" spans="2:23">
      <c r="B227" s="29" t="s">
        <v>94</v>
      </c>
      <c r="C227" s="29" t="s">
        <v>94</v>
      </c>
      <c r="D227" s="29" t="str">
        <f t="shared" si="43"/>
        <v>Area</v>
      </c>
      <c r="E227" s="29">
        <f t="shared" si="43"/>
        <v>0</v>
      </c>
      <c r="F227" s="29">
        <f t="shared" si="43"/>
        <v>0</v>
      </c>
      <c r="G227" s="29" t="str">
        <f t="shared" si="43"/>
        <v>Destino vs fuente</v>
      </c>
      <c r="H227" s="29">
        <f>SUM(H228:H247)</f>
        <v>907606509</v>
      </c>
      <c r="I227" s="29">
        <f>SUM(I228:I247)</f>
        <v>907606509</v>
      </c>
      <c r="J227" s="29">
        <f t="shared" ref="J227:W227" si="45">SUM(J228:J247)</f>
        <v>317331030.81999999</v>
      </c>
      <c r="K227" s="29">
        <f t="shared" si="45"/>
        <v>0</v>
      </c>
      <c r="L227" s="29">
        <f t="shared" si="45"/>
        <v>0</v>
      </c>
      <c r="M227" s="29">
        <f t="shared" si="45"/>
        <v>0</v>
      </c>
      <c r="N227" s="29">
        <f t="shared" si="45"/>
        <v>317331030.81999999</v>
      </c>
      <c r="O227" s="29">
        <f t="shared" si="45"/>
        <v>1224937539.8199999</v>
      </c>
      <c r="P227" s="29">
        <f t="shared" si="45"/>
        <v>512844201.34000003</v>
      </c>
      <c r="Q227" s="29">
        <f t="shared" si="45"/>
        <v>64892909.289999999</v>
      </c>
      <c r="R227" s="29">
        <f t="shared" si="45"/>
        <v>577737110.63</v>
      </c>
      <c r="S227" s="29">
        <f t="shared" si="45"/>
        <v>557510155.34000003</v>
      </c>
      <c r="T227" s="29">
        <f t="shared" si="45"/>
        <v>35059464.289999999</v>
      </c>
      <c r="U227" s="29">
        <f t="shared" si="45"/>
        <v>592569619.63</v>
      </c>
      <c r="V227" s="29">
        <f t="shared" si="45"/>
        <v>-14832509</v>
      </c>
      <c r="W227" s="29">
        <f t="shared" si="45"/>
        <v>647200429.19000006</v>
      </c>
    </row>
    <row r="228" spans="2:23">
      <c r="B228" s="19" t="str">
        <f t="shared" ref="B228:G243" si="46">+B36</f>
        <v>1 - ADMINISTRACION CENTRAL</v>
      </c>
      <c r="C228" s="19" t="str">
        <f t="shared" si="46"/>
        <v>2-ALCANTARILLADO</v>
      </c>
      <c r="D228" s="19" t="str">
        <f t="shared" si="43"/>
        <v>05-Cargo Fijo</v>
      </c>
      <c r="E228" s="19" t="str">
        <f t="shared" si="43"/>
        <v>1.1.02.05.001.09 - Servicios para la comunidad, sociales y personales</v>
      </c>
      <c r="F228" s="19" t="str">
        <f t="shared" si="43"/>
        <v>1.2.3.2.09-VENTA DE BIENES Y SERVICIOS</v>
      </c>
      <c r="G228" s="19" t="str">
        <f t="shared" si="43"/>
        <v>5-Servicios para la comunidad, sociales y personales</v>
      </c>
      <c r="H228" s="19">
        <f t="shared" ref="H228:W243" si="47">+H36+H104</f>
        <v>118395455</v>
      </c>
      <c r="I228" s="19">
        <f t="shared" si="47"/>
        <v>118395455</v>
      </c>
      <c r="J228" s="19">
        <f t="shared" si="47"/>
        <v>0</v>
      </c>
      <c r="K228" s="19">
        <f t="shared" si="47"/>
        <v>0</v>
      </c>
      <c r="L228" s="19">
        <f t="shared" si="47"/>
        <v>0</v>
      </c>
      <c r="M228" s="19">
        <f t="shared" si="47"/>
        <v>0</v>
      </c>
      <c r="N228" s="19">
        <f t="shared" si="47"/>
        <v>0</v>
      </c>
      <c r="O228" s="19">
        <f t="shared" si="47"/>
        <v>118395455</v>
      </c>
      <c r="P228" s="19">
        <f t="shared" si="47"/>
        <v>35680447</v>
      </c>
      <c r="Q228" s="19">
        <f t="shared" si="47"/>
        <v>12207691</v>
      </c>
      <c r="R228" s="19">
        <f t="shared" si="47"/>
        <v>47888138</v>
      </c>
      <c r="S228" s="19">
        <f t="shared" si="47"/>
        <v>32168851</v>
      </c>
      <c r="T228" s="19">
        <f t="shared" si="47"/>
        <v>10905758</v>
      </c>
      <c r="U228" s="19">
        <f t="shared" si="47"/>
        <v>43074609</v>
      </c>
      <c r="V228" s="19">
        <f t="shared" si="47"/>
        <v>4813529</v>
      </c>
      <c r="W228" s="19">
        <f t="shared" si="47"/>
        <v>70507317</v>
      </c>
    </row>
    <row r="229" spans="2:23">
      <c r="B229" s="19" t="str">
        <f t="shared" si="46"/>
        <v>1 - ADMINISTRACION CENTRAL</v>
      </c>
      <c r="C229" s="19" t="str">
        <f t="shared" si="46"/>
        <v>2-ALCANTARILLADO</v>
      </c>
      <c r="D229" s="19" t="str">
        <f t="shared" si="43"/>
        <v>06-CMO</v>
      </c>
      <c r="E229" s="19" t="str">
        <f t="shared" si="43"/>
        <v>1.1.02.05.001.09 - Servicios para la comunidad, sociales y personales</v>
      </c>
      <c r="F229" s="19" t="str">
        <f t="shared" si="43"/>
        <v>1.2.3.2.09-VENTA DE BIENES Y SERVICIOS</v>
      </c>
      <c r="G229" s="19" t="str">
        <f t="shared" si="43"/>
        <v>5-Servicios para la comunidad, sociales y personales</v>
      </c>
      <c r="H229" s="19">
        <f t="shared" si="47"/>
        <v>347651974</v>
      </c>
      <c r="I229" s="19">
        <f t="shared" si="47"/>
        <v>347651974</v>
      </c>
      <c r="J229" s="19">
        <f t="shared" si="47"/>
        <v>0</v>
      </c>
      <c r="K229" s="19">
        <f t="shared" si="47"/>
        <v>0</v>
      </c>
      <c r="L229" s="19">
        <f t="shared" si="47"/>
        <v>0</v>
      </c>
      <c r="M229" s="19">
        <f t="shared" si="47"/>
        <v>0</v>
      </c>
      <c r="N229" s="19">
        <f t="shared" si="47"/>
        <v>0</v>
      </c>
      <c r="O229" s="19">
        <f t="shared" si="47"/>
        <v>347651974</v>
      </c>
      <c r="P229" s="19">
        <f t="shared" si="47"/>
        <v>75878990</v>
      </c>
      <c r="Q229" s="19">
        <f t="shared" si="47"/>
        <v>25056462</v>
      </c>
      <c r="R229" s="19">
        <f t="shared" si="47"/>
        <v>100935452</v>
      </c>
      <c r="S229" s="19">
        <f t="shared" si="47"/>
        <v>67780882</v>
      </c>
      <c r="T229" s="19">
        <f t="shared" si="47"/>
        <v>13442067</v>
      </c>
      <c r="U229" s="19">
        <f t="shared" si="47"/>
        <v>81222949</v>
      </c>
      <c r="V229" s="19">
        <f t="shared" si="47"/>
        <v>19712503</v>
      </c>
      <c r="W229" s="19">
        <f t="shared" si="47"/>
        <v>246716522</v>
      </c>
    </row>
    <row r="230" spans="2:23">
      <c r="B230" s="19" t="str">
        <f t="shared" si="46"/>
        <v>1 - ADMINISTRACION CENTRAL</v>
      </c>
      <c r="C230" s="19" t="str">
        <f t="shared" si="46"/>
        <v>2-ALCANTARILLADO</v>
      </c>
      <c r="D230" s="19" t="str">
        <f t="shared" si="43"/>
        <v>07-CMI</v>
      </c>
      <c r="E230" s="19" t="str">
        <f t="shared" si="43"/>
        <v>1.1.02.05.001.09 - Servicios para la comunidad, sociales y personales</v>
      </c>
      <c r="F230" s="19" t="str">
        <f t="shared" si="43"/>
        <v>1.2.3.2.09-VENTA DE BIENES Y SERVICIOS</v>
      </c>
      <c r="G230" s="19" t="str">
        <f t="shared" si="43"/>
        <v>5-Servicios para la comunidad, sociales y personales</v>
      </c>
      <c r="H230" s="19">
        <f t="shared" si="47"/>
        <v>74089765</v>
      </c>
      <c r="I230" s="19">
        <f t="shared" si="47"/>
        <v>74089765</v>
      </c>
      <c r="J230" s="19">
        <f t="shared" si="47"/>
        <v>0</v>
      </c>
      <c r="K230" s="19">
        <f t="shared" si="47"/>
        <v>0</v>
      </c>
      <c r="L230" s="19">
        <f t="shared" si="47"/>
        <v>0</v>
      </c>
      <c r="M230" s="19">
        <f t="shared" si="47"/>
        <v>0</v>
      </c>
      <c r="N230" s="19">
        <f t="shared" si="47"/>
        <v>0</v>
      </c>
      <c r="O230" s="19">
        <f t="shared" si="47"/>
        <v>74089765</v>
      </c>
      <c r="P230" s="19">
        <f t="shared" si="47"/>
        <v>13760534</v>
      </c>
      <c r="Q230" s="19">
        <f t="shared" si="47"/>
        <v>4620157</v>
      </c>
      <c r="R230" s="19">
        <f t="shared" si="47"/>
        <v>18380691</v>
      </c>
      <c r="S230" s="19">
        <f t="shared" si="47"/>
        <v>12874082</v>
      </c>
      <c r="T230" s="19">
        <f t="shared" si="47"/>
        <v>2418896</v>
      </c>
      <c r="U230" s="19">
        <f t="shared" si="47"/>
        <v>15292978</v>
      </c>
      <c r="V230" s="19">
        <f t="shared" si="47"/>
        <v>3087713</v>
      </c>
      <c r="W230" s="19">
        <f t="shared" si="47"/>
        <v>55709074</v>
      </c>
    </row>
    <row r="231" spans="2:23">
      <c r="B231" s="19" t="str">
        <f t="shared" si="46"/>
        <v>1 - ADMINISTRACION CENTRAL</v>
      </c>
      <c r="C231" s="19" t="str">
        <f t="shared" si="46"/>
        <v>2-ALCANTARILLADO</v>
      </c>
      <c r="D231" s="19" t="str">
        <f t="shared" si="43"/>
        <v>08-CMT</v>
      </c>
      <c r="E231" s="19" t="str">
        <f t="shared" si="43"/>
        <v>1.1.02.05.001.09 - Servicios para la comunidad, sociales y personales</v>
      </c>
      <c r="F231" s="19" t="str">
        <f t="shared" si="43"/>
        <v>1.2.3.2.09-VENTA DE BIENES Y SERVICIOS</v>
      </c>
      <c r="G231" s="19" t="str">
        <f t="shared" si="43"/>
        <v>5-Servicios para la comunidad, sociales y personales</v>
      </c>
      <c r="H231" s="19">
        <f t="shared" si="47"/>
        <v>148179530</v>
      </c>
      <c r="I231" s="19">
        <f t="shared" si="47"/>
        <v>148179530</v>
      </c>
      <c r="J231" s="19">
        <f t="shared" si="47"/>
        <v>0</v>
      </c>
      <c r="K231" s="19">
        <f t="shared" si="47"/>
        <v>0</v>
      </c>
      <c r="L231" s="19">
        <f t="shared" si="47"/>
        <v>0</v>
      </c>
      <c r="M231" s="19">
        <f t="shared" si="47"/>
        <v>0</v>
      </c>
      <c r="N231" s="19">
        <f t="shared" si="47"/>
        <v>0</v>
      </c>
      <c r="O231" s="19">
        <f t="shared" si="47"/>
        <v>148179530</v>
      </c>
      <c r="P231" s="19">
        <f t="shared" si="47"/>
        <v>27746006</v>
      </c>
      <c r="Q231" s="19">
        <f t="shared" si="47"/>
        <v>9321002</v>
      </c>
      <c r="R231" s="19">
        <f t="shared" si="47"/>
        <v>37067008</v>
      </c>
      <c r="S231" s="19">
        <f t="shared" si="47"/>
        <v>25998092</v>
      </c>
      <c r="T231" s="19">
        <f t="shared" si="47"/>
        <v>4876056</v>
      </c>
      <c r="U231" s="19">
        <f t="shared" si="47"/>
        <v>30874148</v>
      </c>
      <c r="V231" s="19">
        <f t="shared" si="47"/>
        <v>6192860</v>
      </c>
      <c r="W231" s="19">
        <f t="shared" si="47"/>
        <v>111112522</v>
      </c>
    </row>
    <row r="232" spans="2:23">
      <c r="B232" s="19" t="str">
        <f t="shared" si="46"/>
        <v>1 - ADMINISTRACION CENTRAL</v>
      </c>
      <c r="C232" s="19" t="str">
        <f t="shared" si="46"/>
        <v>2-ALCANTARILLADO</v>
      </c>
      <c r="D232" s="19" t="str">
        <f t="shared" si="43"/>
        <v>09-Aportes de Conexión</v>
      </c>
      <c r="E232" s="19" t="str">
        <f t="shared" si="43"/>
        <v>1.1.02.05.001.09 - Servicios para la comunidad, sociales y personales</v>
      </c>
      <c r="F232" s="19" t="str">
        <f t="shared" si="43"/>
        <v>1.2.3.2.09-VENTA DE BIENES Y SERVICIOS</v>
      </c>
      <c r="G232" s="19" t="str">
        <f t="shared" si="43"/>
        <v>5-Servicios para la comunidad, sociales y personales</v>
      </c>
      <c r="H232" s="19">
        <f t="shared" si="47"/>
        <v>7000000</v>
      </c>
      <c r="I232" s="19">
        <f t="shared" si="47"/>
        <v>7000000</v>
      </c>
      <c r="J232" s="19">
        <f t="shared" si="47"/>
        <v>0</v>
      </c>
      <c r="K232" s="19">
        <f t="shared" si="47"/>
        <v>0</v>
      </c>
      <c r="L232" s="19">
        <f t="shared" si="47"/>
        <v>0</v>
      </c>
      <c r="M232" s="19">
        <f t="shared" si="47"/>
        <v>0</v>
      </c>
      <c r="N232" s="19">
        <f t="shared" si="47"/>
        <v>0</v>
      </c>
      <c r="O232" s="19">
        <f t="shared" si="47"/>
        <v>7000000</v>
      </c>
      <c r="P232" s="19">
        <f t="shared" si="47"/>
        <v>1387890</v>
      </c>
      <c r="Q232" s="19">
        <f t="shared" si="47"/>
        <v>778908</v>
      </c>
      <c r="R232" s="19">
        <f t="shared" si="47"/>
        <v>2166798</v>
      </c>
      <c r="S232" s="19">
        <f t="shared" si="47"/>
        <v>1309457</v>
      </c>
      <c r="T232" s="19">
        <f t="shared" si="47"/>
        <v>343201</v>
      </c>
      <c r="U232" s="19">
        <f t="shared" si="47"/>
        <v>1652658</v>
      </c>
      <c r="V232" s="19">
        <f t="shared" si="47"/>
        <v>514140</v>
      </c>
      <c r="W232" s="19">
        <f t="shared" si="47"/>
        <v>4833202</v>
      </c>
    </row>
    <row r="233" spans="2:23">
      <c r="B233" s="19" t="str">
        <f t="shared" si="46"/>
        <v>1 - ADMINISTRACION CENTRAL</v>
      </c>
      <c r="C233" s="19" t="str">
        <f t="shared" si="46"/>
        <v>2-ALCANTARILLADO</v>
      </c>
      <c r="D233" s="19" t="str">
        <f t="shared" si="43"/>
        <v xml:space="preserve">11-Otros Servicios </v>
      </c>
      <c r="E233" s="19" t="str">
        <f t="shared" si="43"/>
        <v>1.1.02.05.001.09 - Servicios para la comunidad, sociales y personales</v>
      </c>
      <c r="F233" s="19" t="str">
        <f t="shared" si="43"/>
        <v>1.2.3.2.09-VENTA DE BIENES Y SERVICIOS</v>
      </c>
      <c r="G233" s="19" t="str">
        <f t="shared" si="43"/>
        <v>5-Servicios para la comunidad, sociales y personales</v>
      </c>
      <c r="H233" s="19">
        <f t="shared" si="47"/>
        <v>2000</v>
      </c>
      <c r="I233" s="19">
        <f t="shared" si="47"/>
        <v>2000</v>
      </c>
      <c r="J233" s="19">
        <f t="shared" si="47"/>
        <v>0</v>
      </c>
      <c r="K233" s="19">
        <f t="shared" si="47"/>
        <v>0</v>
      </c>
      <c r="L233" s="19">
        <f t="shared" si="47"/>
        <v>0</v>
      </c>
      <c r="M233" s="19">
        <f t="shared" si="47"/>
        <v>0</v>
      </c>
      <c r="N233" s="19">
        <f t="shared" si="47"/>
        <v>0</v>
      </c>
      <c r="O233" s="19">
        <f t="shared" si="47"/>
        <v>2000</v>
      </c>
      <c r="P233" s="19">
        <f t="shared" si="47"/>
        <v>0</v>
      </c>
      <c r="Q233" s="19">
        <f t="shared" si="47"/>
        <v>0</v>
      </c>
      <c r="R233" s="19">
        <f t="shared" si="47"/>
        <v>0</v>
      </c>
      <c r="S233" s="19">
        <f t="shared" si="47"/>
        <v>0</v>
      </c>
      <c r="T233" s="19">
        <f t="shared" si="47"/>
        <v>0</v>
      </c>
      <c r="U233" s="19">
        <f t="shared" si="47"/>
        <v>0</v>
      </c>
      <c r="V233" s="19">
        <f t="shared" si="47"/>
        <v>0</v>
      </c>
      <c r="W233" s="19">
        <f t="shared" si="47"/>
        <v>2000</v>
      </c>
    </row>
    <row r="234" spans="2:23">
      <c r="B234" s="19" t="str">
        <f t="shared" si="46"/>
        <v>1 - ADMINISTRACION CENTRAL</v>
      </c>
      <c r="C234" s="19" t="str">
        <f t="shared" si="46"/>
        <v>2-ALCANTARILLADO</v>
      </c>
      <c r="D234" s="19" t="str">
        <f t="shared" si="43"/>
        <v>18-Intereses por Mora</v>
      </c>
      <c r="E234" s="19" t="str">
        <f t="shared" si="43"/>
        <v>1.1.02.03.002 - Intereses de mora</v>
      </c>
      <c r="F234" s="19" t="str">
        <f t="shared" si="43"/>
        <v>1.2.3.2.07-OTRAS MULTAS, SANCIONES E INTERESES DE MORA</v>
      </c>
      <c r="G234" s="19" t="str">
        <f t="shared" si="43"/>
        <v>3-Intereses de mora</v>
      </c>
      <c r="H234" s="19">
        <f t="shared" si="47"/>
        <v>1500000</v>
      </c>
      <c r="I234" s="19">
        <f t="shared" si="47"/>
        <v>1500000</v>
      </c>
      <c r="J234" s="19">
        <f t="shared" si="47"/>
        <v>0</v>
      </c>
      <c r="K234" s="19">
        <f t="shared" si="47"/>
        <v>0</v>
      </c>
      <c r="L234" s="19">
        <f t="shared" si="47"/>
        <v>0</v>
      </c>
      <c r="M234" s="19">
        <f t="shared" si="47"/>
        <v>0</v>
      </c>
      <c r="N234" s="19">
        <f t="shared" si="47"/>
        <v>0</v>
      </c>
      <c r="O234" s="19">
        <f t="shared" si="47"/>
        <v>1500000</v>
      </c>
      <c r="P234" s="19">
        <f t="shared" si="47"/>
        <v>6287670</v>
      </c>
      <c r="Q234" s="19">
        <f t="shared" si="47"/>
        <v>1449791</v>
      </c>
      <c r="R234" s="19">
        <f t="shared" si="47"/>
        <v>7737461</v>
      </c>
      <c r="S234" s="19">
        <f t="shared" si="47"/>
        <v>644152</v>
      </c>
      <c r="T234" s="19">
        <f t="shared" si="47"/>
        <v>296125</v>
      </c>
      <c r="U234" s="19">
        <f t="shared" si="47"/>
        <v>940277</v>
      </c>
      <c r="V234" s="19">
        <f t="shared" si="47"/>
        <v>6797184</v>
      </c>
      <c r="W234" s="19">
        <f t="shared" si="47"/>
        <v>-6237461</v>
      </c>
    </row>
    <row r="235" spans="2:23">
      <c r="B235" s="19" t="str">
        <f t="shared" si="46"/>
        <v>1 - ADMINISTRACION CENTRAL</v>
      </c>
      <c r="C235" s="19" t="str">
        <f t="shared" si="46"/>
        <v>2-ALCANTARILLADO</v>
      </c>
      <c r="D235" s="19" t="str">
        <f t="shared" si="43"/>
        <v>20-Cargo Fijo</v>
      </c>
      <c r="E235" s="19" t="str">
        <f t="shared" si="43"/>
        <v>1.1.02.06.007.02.05.02 - Subsidios de alcantarillado</v>
      </c>
      <c r="F235" s="19" t="str">
        <f t="shared" si="43"/>
        <v>1.2.3.3.05-SUBVENCIONES</v>
      </c>
      <c r="G235" s="19" t="str">
        <f t="shared" si="43"/>
        <v>10-Subsidios de alcantarillado</v>
      </c>
      <c r="H235" s="19">
        <f t="shared" si="47"/>
        <v>54712382</v>
      </c>
      <c r="I235" s="19">
        <f t="shared" si="47"/>
        <v>54712382</v>
      </c>
      <c r="J235" s="19">
        <f t="shared" si="47"/>
        <v>0</v>
      </c>
      <c r="K235" s="19">
        <f t="shared" si="47"/>
        <v>0</v>
      </c>
      <c r="L235" s="19">
        <f t="shared" si="47"/>
        <v>0</v>
      </c>
      <c r="M235" s="19">
        <f t="shared" si="47"/>
        <v>0</v>
      </c>
      <c r="N235" s="19">
        <f t="shared" si="47"/>
        <v>0</v>
      </c>
      <c r="O235" s="19">
        <f t="shared" si="47"/>
        <v>54712382</v>
      </c>
      <c r="P235" s="19">
        <f t="shared" si="47"/>
        <v>11550785</v>
      </c>
      <c r="Q235" s="19">
        <f t="shared" si="47"/>
        <v>3976672</v>
      </c>
      <c r="R235" s="19">
        <f t="shared" si="47"/>
        <v>15527457</v>
      </c>
      <c r="S235" s="19">
        <f t="shared" si="47"/>
        <v>1200104</v>
      </c>
      <c r="T235" s="19">
        <f t="shared" si="47"/>
        <v>1235221</v>
      </c>
      <c r="U235" s="19">
        <f t="shared" si="47"/>
        <v>2435325</v>
      </c>
      <c r="V235" s="19">
        <f t="shared" si="47"/>
        <v>13092132</v>
      </c>
      <c r="W235" s="19">
        <f t="shared" si="47"/>
        <v>39184925</v>
      </c>
    </row>
    <row r="236" spans="2:23">
      <c r="B236" s="19" t="str">
        <f t="shared" si="46"/>
        <v>1 - ADMINISTRACION CENTRAL</v>
      </c>
      <c r="C236" s="19" t="str">
        <f t="shared" si="46"/>
        <v>2-ALCANTARILLADO</v>
      </c>
      <c r="D236" s="19" t="str">
        <f t="shared" si="43"/>
        <v>21-CMO</v>
      </c>
      <c r="E236" s="19" t="str">
        <f t="shared" si="43"/>
        <v>1.1.02.06.007.02.05.02 - Subsidios de alcantarillado</v>
      </c>
      <c r="F236" s="19" t="str">
        <f t="shared" si="43"/>
        <v>1.2.3.3.05-SUBVENCIONES</v>
      </c>
      <c r="G236" s="19" t="str">
        <f t="shared" si="43"/>
        <v>10-Subsidios de alcantarillado</v>
      </c>
      <c r="H236" s="19">
        <f t="shared" si="47"/>
        <v>84522456</v>
      </c>
      <c r="I236" s="19">
        <f t="shared" si="47"/>
        <v>84522456</v>
      </c>
      <c r="J236" s="19">
        <f t="shared" si="47"/>
        <v>0</v>
      </c>
      <c r="K236" s="19">
        <f t="shared" si="47"/>
        <v>0</v>
      </c>
      <c r="L236" s="19">
        <f t="shared" si="47"/>
        <v>0</v>
      </c>
      <c r="M236" s="19">
        <f t="shared" si="47"/>
        <v>0</v>
      </c>
      <c r="N236" s="19">
        <f t="shared" si="47"/>
        <v>0</v>
      </c>
      <c r="O236" s="19">
        <f t="shared" si="47"/>
        <v>84522456</v>
      </c>
      <c r="P236" s="19">
        <f t="shared" si="47"/>
        <v>15839807</v>
      </c>
      <c r="Q236" s="19">
        <f t="shared" si="47"/>
        <v>5077134</v>
      </c>
      <c r="R236" s="19">
        <f t="shared" si="47"/>
        <v>20916941</v>
      </c>
      <c r="S236" s="19">
        <f t="shared" si="47"/>
        <v>1538504</v>
      </c>
      <c r="T236" s="19">
        <f t="shared" si="47"/>
        <v>1397960</v>
      </c>
      <c r="U236" s="19">
        <f t="shared" si="47"/>
        <v>2936464</v>
      </c>
      <c r="V236" s="19">
        <f t="shared" si="47"/>
        <v>17980477</v>
      </c>
      <c r="W236" s="19">
        <f t="shared" si="47"/>
        <v>63605515</v>
      </c>
    </row>
    <row r="237" spans="2:23">
      <c r="B237" s="19" t="str">
        <f t="shared" si="46"/>
        <v>1 - ADMINISTRACION CENTRAL</v>
      </c>
      <c r="C237" s="19" t="str">
        <f t="shared" si="46"/>
        <v>2-ALCANTARILLADO</v>
      </c>
      <c r="D237" s="19" t="str">
        <f t="shared" si="43"/>
        <v>22-CMI</v>
      </c>
      <c r="E237" s="19" t="str">
        <f t="shared" si="43"/>
        <v>1.1.02.06.007.02.05.02 - Subsidios de alcantarillado</v>
      </c>
      <c r="F237" s="19" t="str">
        <f t="shared" si="43"/>
        <v>1.2.3.3.05-SUBVENCIONES</v>
      </c>
      <c r="G237" s="19" t="str">
        <f t="shared" si="43"/>
        <v>10-Subsidios de alcantarillado</v>
      </c>
      <c r="H237" s="19">
        <f t="shared" si="47"/>
        <v>18012982</v>
      </c>
      <c r="I237" s="19">
        <f t="shared" si="47"/>
        <v>18012982</v>
      </c>
      <c r="J237" s="19">
        <f t="shared" si="47"/>
        <v>0</v>
      </c>
      <c r="K237" s="19">
        <f t="shared" si="47"/>
        <v>0</v>
      </c>
      <c r="L237" s="19">
        <f t="shared" si="47"/>
        <v>0</v>
      </c>
      <c r="M237" s="19">
        <f t="shared" si="47"/>
        <v>0</v>
      </c>
      <c r="N237" s="19">
        <f t="shared" si="47"/>
        <v>0</v>
      </c>
      <c r="O237" s="19">
        <f t="shared" si="47"/>
        <v>18012982</v>
      </c>
      <c r="P237" s="19">
        <f t="shared" si="47"/>
        <v>2446840</v>
      </c>
      <c r="Q237" s="19">
        <f t="shared" si="47"/>
        <v>796567</v>
      </c>
      <c r="R237" s="19">
        <f t="shared" si="47"/>
        <v>3243407</v>
      </c>
      <c r="S237" s="19">
        <f t="shared" si="47"/>
        <v>32390</v>
      </c>
      <c r="T237" s="19">
        <f t="shared" si="47"/>
        <v>29431</v>
      </c>
      <c r="U237" s="19">
        <f t="shared" si="47"/>
        <v>61821</v>
      </c>
      <c r="V237" s="19">
        <f t="shared" si="47"/>
        <v>3181586</v>
      </c>
      <c r="W237" s="19">
        <f t="shared" si="47"/>
        <v>14769575</v>
      </c>
    </row>
    <row r="238" spans="2:23">
      <c r="B238" s="19" t="str">
        <f t="shared" si="46"/>
        <v>1 - ADMINISTRACION CENTRAL</v>
      </c>
      <c r="C238" s="19" t="str">
        <f t="shared" si="46"/>
        <v>2-ALCANTARILLADO</v>
      </c>
      <c r="D238" s="19" t="str">
        <f t="shared" si="46"/>
        <v>23-CMT</v>
      </c>
      <c r="E238" s="19" t="str">
        <f t="shared" si="46"/>
        <v>1.1.02.06.007.02.05.02 - Subsidios de alcantarillado</v>
      </c>
      <c r="F238" s="19" t="str">
        <f t="shared" si="46"/>
        <v>1.2.3.3.05-SUBVENCIONES</v>
      </c>
      <c r="G238" s="19" t="str">
        <f t="shared" si="46"/>
        <v>10-Subsidios de alcantarillado</v>
      </c>
      <c r="H238" s="19">
        <f t="shared" si="47"/>
        <v>36025965</v>
      </c>
      <c r="I238" s="19">
        <f t="shared" si="47"/>
        <v>36025965</v>
      </c>
      <c r="J238" s="19">
        <f t="shared" si="47"/>
        <v>0</v>
      </c>
      <c r="K238" s="19">
        <f t="shared" si="47"/>
        <v>0</v>
      </c>
      <c r="L238" s="19">
        <f t="shared" si="47"/>
        <v>0</v>
      </c>
      <c r="M238" s="19">
        <f t="shared" si="47"/>
        <v>0</v>
      </c>
      <c r="N238" s="19">
        <f t="shared" si="47"/>
        <v>0</v>
      </c>
      <c r="O238" s="19">
        <f t="shared" si="47"/>
        <v>36025965</v>
      </c>
      <c r="P238" s="19">
        <f t="shared" si="47"/>
        <v>4904806</v>
      </c>
      <c r="Q238" s="19">
        <f t="shared" si="47"/>
        <v>1597737</v>
      </c>
      <c r="R238" s="19">
        <f t="shared" si="47"/>
        <v>6502543</v>
      </c>
      <c r="S238" s="19">
        <f t="shared" si="47"/>
        <v>48584</v>
      </c>
      <c r="T238" s="19">
        <f t="shared" si="47"/>
        <v>44146</v>
      </c>
      <c r="U238" s="19">
        <f t="shared" si="47"/>
        <v>92730</v>
      </c>
      <c r="V238" s="19">
        <f t="shared" si="47"/>
        <v>6409813</v>
      </c>
      <c r="W238" s="19">
        <f t="shared" si="47"/>
        <v>29523422</v>
      </c>
    </row>
    <row r="239" spans="2:23">
      <c r="B239" s="19" t="str">
        <f t="shared" si="46"/>
        <v>1 - ADMINISTRACION CENTRAL</v>
      </c>
      <c r="C239" s="19" t="str">
        <f t="shared" si="46"/>
        <v>2-ALCANTARILLADO</v>
      </c>
      <c r="D239" s="19" t="str">
        <f t="shared" si="46"/>
        <v>31-Intereses y Rendimientos Financieros</v>
      </c>
      <c r="E239" s="19" t="str">
        <f t="shared" si="46"/>
        <v>1.2.05.02 - Depositos</v>
      </c>
      <c r="F239" s="19" t="str">
        <f t="shared" si="46"/>
        <v>1.3.2.3.05-OTROS RENDIMIENTOS FINANCIEROS</v>
      </c>
      <c r="G239" s="19" t="str">
        <f t="shared" si="46"/>
        <v>13-Depósitos</v>
      </c>
      <c r="H239" s="19">
        <f t="shared" si="47"/>
        <v>12000000</v>
      </c>
      <c r="I239" s="19">
        <f t="shared" si="47"/>
        <v>12000000</v>
      </c>
      <c r="J239" s="19">
        <f t="shared" si="47"/>
        <v>0</v>
      </c>
      <c r="K239" s="19">
        <f t="shared" si="47"/>
        <v>0</v>
      </c>
      <c r="L239" s="19">
        <f t="shared" si="47"/>
        <v>0</v>
      </c>
      <c r="M239" s="19">
        <f t="shared" si="47"/>
        <v>0</v>
      </c>
      <c r="N239" s="19">
        <f t="shared" si="47"/>
        <v>0</v>
      </c>
      <c r="O239" s="19">
        <f t="shared" si="47"/>
        <v>12000000</v>
      </c>
      <c r="P239" s="19">
        <f t="shared" si="47"/>
        <v>29395.520000000004</v>
      </c>
      <c r="Q239" s="19">
        <f t="shared" si="47"/>
        <v>10788.29</v>
      </c>
      <c r="R239" s="19">
        <f t="shared" si="47"/>
        <v>40183.810000000005</v>
      </c>
      <c r="S239" s="19">
        <f t="shared" si="47"/>
        <v>29395.520000000004</v>
      </c>
      <c r="T239" s="19">
        <f t="shared" si="47"/>
        <v>10788.29</v>
      </c>
      <c r="U239" s="19">
        <f t="shared" si="47"/>
        <v>40183.810000000005</v>
      </c>
      <c r="V239" s="19">
        <f t="shared" si="47"/>
        <v>0</v>
      </c>
      <c r="W239" s="19">
        <f t="shared" si="47"/>
        <v>11959816.190000001</v>
      </c>
    </row>
    <row r="240" spans="2:23">
      <c r="B240" s="19" t="str">
        <f t="shared" si="46"/>
        <v>1 - ADMINISTRACION CENTRAL</v>
      </c>
      <c r="C240" s="19" t="str">
        <f t="shared" si="46"/>
        <v>2-ALCANTARILLADO</v>
      </c>
      <c r="D240" s="19" t="str">
        <f t="shared" si="46"/>
        <v>32-Recargos y Multas</v>
      </c>
      <c r="E240" s="19" t="str">
        <f t="shared" si="46"/>
        <v>1.1.02.03.001.04 - Sanciones contractuales</v>
      </c>
      <c r="F240" s="19" t="str">
        <f t="shared" si="46"/>
        <v>1.2.3.2.07-OTRAS MULTAS, SANCIONES E INTERESES DE MORA</v>
      </c>
      <c r="G240" s="19" t="str">
        <f t="shared" si="46"/>
        <v>2-Sanciones contractuales</v>
      </c>
      <c r="H240" s="19">
        <f t="shared" si="47"/>
        <v>2000</v>
      </c>
      <c r="I240" s="19">
        <f t="shared" si="47"/>
        <v>2000</v>
      </c>
      <c r="J240" s="19">
        <f t="shared" si="47"/>
        <v>0</v>
      </c>
      <c r="K240" s="19">
        <f t="shared" si="47"/>
        <v>0</v>
      </c>
      <c r="L240" s="19">
        <f t="shared" si="47"/>
        <v>0</v>
      </c>
      <c r="M240" s="19">
        <f t="shared" si="47"/>
        <v>0</v>
      </c>
      <c r="N240" s="19">
        <f t="shared" si="47"/>
        <v>0</v>
      </c>
      <c r="O240" s="19">
        <f t="shared" si="47"/>
        <v>2000</v>
      </c>
      <c r="P240" s="19">
        <f t="shared" si="47"/>
        <v>0</v>
      </c>
      <c r="Q240" s="19">
        <f t="shared" si="47"/>
        <v>0</v>
      </c>
      <c r="R240" s="19">
        <f t="shared" si="47"/>
        <v>0</v>
      </c>
      <c r="S240" s="19">
        <f t="shared" si="47"/>
        <v>0</v>
      </c>
      <c r="T240" s="19">
        <f t="shared" si="47"/>
        <v>0</v>
      </c>
      <c r="U240" s="19">
        <f t="shared" si="47"/>
        <v>0</v>
      </c>
      <c r="V240" s="19">
        <f t="shared" si="47"/>
        <v>0</v>
      </c>
      <c r="W240" s="19">
        <f t="shared" si="47"/>
        <v>2000</v>
      </c>
    </row>
    <row r="241" spans="2:23">
      <c r="B241" s="19" t="str">
        <f t="shared" si="46"/>
        <v>1 - ADMINISTRACION CENTRAL</v>
      </c>
      <c r="C241" s="19" t="str">
        <f t="shared" si="46"/>
        <v>2-ALCANTARILLADO</v>
      </c>
      <c r="D241" s="19" t="str">
        <f t="shared" si="46"/>
        <v>33-Otros Ingresos y  Aprovechamientos</v>
      </c>
      <c r="E241" s="19" t="str">
        <f t="shared" si="46"/>
        <v>1.1.02.05.002.09 - Servicios para la comunidad, sociales y personales</v>
      </c>
      <c r="F241" s="19" t="str">
        <f t="shared" si="46"/>
        <v>1.2.3.2.09-VENTA DE BIENES Y SERVICIOS</v>
      </c>
      <c r="G241" s="19" t="str">
        <f t="shared" si="46"/>
        <v>7-Servicios para la comunidad, sociales y personales</v>
      </c>
      <c r="H241" s="19">
        <f t="shared" si="47"/>
        <v>2000</v>
      </c>
      <c r="I241" s="19">
        <f t="shared" si="47"/>
        <v>2000</v>
      </c>
      <c r="J241" s="19">
        <f t="shared" si="47"/>
        <v>0</v>
      </c>
      <c r="K241" s="19">
        <f t="shared" si="47"/>
        <v>0</v>
      </c>
      <c r="L241" s="19">
        <f t="shared" si="47"/>
        <v>0</v>
      </c>
      <c r="M241" s="19">
        <f t="shared" si="47"/>
        <v>0</v>
      </c>
      <c r="N241" s="19">
        <f t="shared" si="47"/>
        <v>0</v>
      </c>
      <c r="O241" s="19">
        <f t="shared" si="47"/>
        <v>2000</v>
      </c>
      <c r="P241" s="19">
        <f t="shared" si="47"/>
        <v>0</v>
      </c>
      <c r="Q241" s="19">
        <f t="shared" si="47"/>
        <v>0</v>
      </c>
      <c r="R241" s="19">
        <f t="shared" si="47"/>
        <v>0</v>
      </c>
      <c r="S241" s="19">
        <f t="shared" si="47"/>
        <v>0</v>
      </c>
      <c r="T241" s="19">
        <f t="shared" si="47"/>
        <v>0</v>
      </c>
      <c r="U241" s="19">
        <f t="shared" si="47"/>
        <v>0</v>
      </c>
      <c r="V241" s="19">
        <f t="shared" si="47"/>
        <v>0</v>
      </c>
      <c r="W241" s="19">
        <f t="shared" si="47"/>
        <v>2000</v>
      </c>
    </row>
    <row r="242" spans="2:23">
      <c r="B242" s="19" t="str">
        <f t="shared" si="46"/>
        <v>1 - ADMINISTRACION CENTRAL</v>
      </c>
      <c r="C242" s="19" t="str">
        <f t="shared" si="46"/>
        <v>2-ALCANTARILLADO</v>
      </c>
      <c r="D242" s="19" t="str">
        <f t="shared" si="46"/>
        <v>34-Superávit Vigencias Anteriores - Saldos Iniciales</v>
      </c>
      <c r="E242" s="19" t="str">
        <f t="shared" si="46"/>
        <v>1.2.10.02 - Superavit fiscal</v>
      </c>
      <c r="F242" s="19" t="str">
        <f t="shared" si="46"/>
        <v>1.3.3.2.09-R.B. VENTA DE BIENES Y SERVICIOS</v>
      </c>
      <c r="G242" s="19" t="str">
        <f t="shared" si="46"/>
        <v>16-Superávit fiscal</v>
      </c>
      <c r="H242" s="19">
        <f t="shared" si="47"/>
        <v>2000</v>
      </c>
      <c r="I242" s="19">
        <f t="shared" si="47"/>
        <v>2000</v>
      </c>
      <c r="J242" s="19">
        <f t="shared" si="47"/>
        <v>317331030.81999999</v>
      </c>
      <c r="K242" s="19">
        <f t="shared" si="47"/>
        <v>0</v>
      </c>
      <c r="L242" s="19">
        <f t="shared" si="47"/>
        <v>0</v>
      </c>
      <c r="M242" s="19">
        <f t="shared" si="47"/>
        <v>0</v>
      </c>
      <c r="N242" s="19">
        <f t="shared" si="47"/>
        <v>317331030.81999999</v>
      </c>
      <c r="O242" s="19">
        <f t="shared" si="47"/>
        <v>317333030.81999999</v>
      </c>
      <c r="P242" s="19">
        <f t="shared" si="47"/>
        <v>317331030.81999999</v>
      </c>
      <c r="Q242" s="19">
        <f t="shared" si="47"/>
        <v>0</v>
      </c>
      <c r="R242" s="19">
        <f t="shared" si="47"/>
        <v>317331030.81999999</v>
      </c>
      <c r="S242" s="19">
        <f t="shared" si="47"/>
        <v>317331030.81999999</v>
      </c>
      <c r="T242" s="19">
        <f t="shared" si="47"/>
        <v>0</v>
      </c>
      <c r="U242" s="19">
        <f t="shared" si="47"/>
        <v>317331030.81999999</v>
      </c>
      <c r="V242" s="19">
        <f t="shared" si="47"/>
        <v>0</v>
      </c>
      <c r="W242" s="19">
        <f t="shared" si="47"/>
        <v>2000</v>
      </c>
    </row>
    <row r="243" spans="2:23">
      <c r="B243" s="19" t="str">
        <f t="shared" si="46"/>
        <v>1 - ADMINISTRACION CENTRAL</v>
      </c>
      <c r="C243" s="19" t="str">
        <f t="shared" si="46"/>
        <v>2-ALCANTARILLADO</v>
      </c>
      <c r="D243" s="19" t="str">
        <f t="shared" si="46"/>
        <v>35-Recuperación cartera Propia</v>
      </c>
      <c r="E243" s="19" t="str">
        <f t="shared" si="46"/>
        <v>1.2.09.03 - De personas naturales</v>
      </c>
      <c r="F243" s="19" t="str">
        <f t="shared" si="46"/>
        <v>1.3.1.1.09-RECUPERACION DE CARTERA PRESTAMOS</v>
      </c>
      <c r="G243" s="19" t="str">
        <f t="shared" si="46"/>
        <v>15-De personas naturales</v>
      </c>
      <c r="H243" s="19">
        <f t="shared" si="47"/>
        <v>5500000</v>
      </c>
      <c r="I243" s="19">
        <f t="shared" si="47"/>
        <v>5500000</v>
      </c>
      <c r="J243" s="19">
        <f t="shared" si="47"/>
        <v>0</v>
      </c>
      <c r="K243" s="19">
        <f t="shared" si="47"/>
        <v>0</v>
      </c>
      <c r="L243" s="19">
        <f t="shared" si="47"/>
        <v>0</v>
      </c>
      <c r="M243" s="19">
        <f t="shared" si="47"/>
        <v>0</v>
      </c>
      <c r="N243" s="19">
        <f t="shared" si="47"/>
        <v>0</v>
      </c>
      <c r="O243" s="19">
        <f t="shared" si="47"/>
        <v>5500000</v>
      </c>
      <c r="P243" s="19">
        <f t="shared" si="47"/>
        <v>0</v>
      </c>
      <c r="Q243" s="19">
        <f t="shared" si="47"/>
        <v>0</v>
      </c>
      <c r="R243" s="19">
        <f t="shared" si="47"/>
        <v>0</v>
      </c>
      <c r="S243" s="19">
        <f t="shared" si="47"/>
        <v>96554631</v>
      </c>
      <c r="T243" s="19">
        <f t="shared" si="47"/>
        <v>59815</v>
      </c>
      <c r="U243" s="19">
        <f t="shared" si="47"/>
        <v>96614446</v>
      </c>
      <c r="V243" s="19">
        <f t="shared" si="47"/>
        <v>-96614446</v>
      </c>
      <c r="W243" s="19">
        <f t="shared" ref="W243" si="48">+W51+W119</f>
        <v>5500000</v>
      </c>
    </row>
    <row r="244" spans="2:23">
      <c r="B244" s="19" t="str">
        <f t="shared" ref="B244:G259" si="49">+B52</f>
        <v>1 - ADMINISTRACION CENTRAL</v>
      </c>
      <c r="C244" s="19" t="str">
        <f t="shared" si="49"/>
        <v>2-ALCANTARILLADO</v>
      </c>
      <c r="D244" s="19" t="str">
        <f t="shared" si="49"/>
        <v>36-Recursos del crédito</v>
      </c>
      <c r="E244" s="19" t="str">
        <f t="shared" si="49"/>
        <v>1.2.07.01.001 - Banca comercial</v>
      </c>
      <c r="F244" s="19" t="str">
        <f t="shared" si="49"/>
        <v>1.3.1.1.05-RECURSOS DE CREDITO INTERNO</v>
      </c>
      <c r="G244" s="19" t="str">
        <f t="shared" si="49"/>
        <v>14-Banca comercial</v>
      </c>
      <c r="H244" s="19">
        <f t="shared" ref="H244:W247" si="50">+H52+H120</f>
        <v>2000</v>
      </c>
      <c r="I244" s="19">
        <f t="shared" si="50"/>
        <v>2000</v>
      </c>
      <c r="J244" s="19">
        <f t="shared" si="50"/>
        <v>0</v>
      </c>
      <c r="K244" s="19">
        <f t="shared" si="50"/>
        <v>0</v>
      </c>
      <c r="L244" s="19">
        <f t="shared" si="50"/>
        <v>0</v>
      </c>
      <c r="M244" s="19">
        <f t="shared" si="50"/>
        <v>0</v>
      </c>
      <c r="N244" s="19">
        <f t="shared" si="50"/>
        <v>0</v>
      </c>
      <c r="O244" s="19">
        <f t="shared" si="50"/>
        <v>2000</v>
      </c>
      <c r="P244" s="19">
        <f t="shared" si="50"/>
        <v>0</v>
      </c>
      <c r="Q244" s="19">
        <f t="shared" si="50"/>
        <v>0</v>
      </c>
      <c r="R244" s="19">
        <f t="shared" si="50"/>
        <v>0</v>
      </c>
      <c r="S244" s="19">
        <f t="shared" si="50"/>
        <v>0</v>
      </c>
      <c r="T244" s="19">
        <f t="shared" si="50"/>
        <v>0</v>
      </c>
      <c r="U244" s="19">
        <f t="shared" si="50"/>
        <v>0</v>
      </c>
      <c r="V244" s="19">
        <f t="shared" si="50"/>
        <v>0</v>
      </c>
      <c r="W244" s="19">
        <f t="shared" si="50"/>
        <v>2000</v>
      </c>
    </row>
    <row r="245" spans="2:23">
      <c r="B245" s="19" t="str">
        <f t="shared" si="49"/>
        <v>1 - ADMINISTRACION CENTRAL</v>
      </c>
      <c r="C245" s="19" t="str">
        <f t="shared" si="49"/>
        <v>2-ALCANTARILLADO</v>
      </c>
      <c r="D245" s="19" t="str">
        <f t="shared" si="49"/>
        <v>37-Aportes y Contribuciones</v>
      </c>
      <c r="E245" s="19" t="str">
        <f t="shared" si="49"/>
        <v>1.2.15.01.004 - De municipios</v>
      </c>
      <c r="F245" s="19" t="str">
        <f t="shared" si="49"/>
        <v>1.3.1.1.13-CAPITALIZACIONES</v>
      </c>
      <c r="G245" s="19" t="str">
        <f t="shared" si="49"/>
        <v>17-De municipios</v>
      </c>
      <c r="H245" s="19">
        <f t="shared" si="50"/>
        <v>2000</v>
      </c>
      <c r="I245" s="19">
        <f t="shared" si="50"/>
        <v>2000</v>
      </c>
      <c r="J245" s="19">
        <f t="shared" si="50"/>
        <v>0</v>
      </c>
      <c r="K245" s="19">
        <f t="shared" si="50"/>
        <v>0</v>
      </c>
      <c r="L245" s="19">
        <f t="shared" si="50"/>
        <v>0</v>
      </c>
      <c r="M245" s="19">
        <f t="shared" si="50"/>
        <v>0</v>
      </c>
      <c r="N245" s="19">
        <f t="shared" si="50"/>
        <v>0</v>
      </c>
      <c r="O245" s="19">
        <f t="shared" si="50"/>
        <v>2000</v>
      </c>
      <c r="P245" s="19">
        <f t="shared" si="50"/>
        <v>0</v>
      </c>
      <c r="Q245" s="19">
        <f t="shared" si="50"/>
        <v>0</v>
      </c>
      <c r="R245" s="19">
        <f t="shared" si="50"/>
        <v>0</v>
      </c>
      <c r="S245" s="19">
        <f t="shared" si="50"/>
        <v>0</v>
      </c>
      <c r="T245" s="19">
        <f t="shared" si="50"/>
        <v>0</v>
      </c>
      <c r="U245" s="19">
        <f t="shared" si="50"/>
        <v>0</v>
      </c>
      <c r="V245" s="19">
        <f t="shared" si="50"/>
        <v>0</v>
      </c>
      <c r="W245" s="19">
        <f t="shared" si="50"/>
        <v>2000</v>
      </c>
    </row>
    <row r="246" spans="2:23">
      <c r="B246" s="19" t="str">
        <f t="shared" si="49"/>
        <v>1 - ADMINISTRACION CENTRAL</v>
      </c>
      <c r="C246" s="19" t="str">
        <f t="shared" si="49"/>
        <v>2-ALCANTARILLADO</v>
      </c>
      <c r="D246" s="19" t="str">
        <f t="shared" si="49"/>
        <v>38-Aportes mediante Convenio</v>
      </c>
      <c r="E246" s="19" t="str">
        <f t="shared" si="49"/>
        <v>1.1.02.06.006.06 - Otras unidades de gobierno</v>
      </c>
      <c r="F246" s="19" t="str">
        <f t="shared" si="49"/>
        <v>1.2.3.3.04-OTRAS TRANSFERENCIAS CORRIENTES DE OTRAS ENTIDADES DEL GOBIERNO GENERAL</v>
      </c>
      <c r="G246" s="19" t="str">
        <f t="shared" si="49"/>
        <v>8-Otras unidades de gobierno</v>
      </c>
      <c r="H246" s="19">
        <f t="shared" si="50"/>
        <v>2000</v>
      </c>
      <c r="I246" s="19">
        <f t="shared" si="50"/>
        <v>2000</v>
      </c>
      <c r="J246" s="19">
        <f t="shared" si="50"/>
        <v>0</v>
      </c>
      <c r="K246" s="19">
        <f t="shared" si="50"/>
        <v>0</v>
      </c>
      <c r="L246" s="19">
        <f t="shared" si="50"/>
        <v>0</v>
      </c>
      <c r="M246" s="19">
        <f t="shared" si="50"/>
        <v>0</v>
      </c>
      <c r="N246" s="19">
        <f t="shared" si="50"/>
        <v>0</v>
      </c>
      <c r="O246" s="19">
        <f t="shared" si="50"/>
        <v>2000</v>
      </c>
      <c r="P246" s="19">
        <f t="shared" si="50"/>
        <v>0</v>
      </c>
      <c r="Q246" s="19">
        <f t="shared" si="50"/>
        <v>0</v>
      </c>
      <c r="R246" s="19">
        <f t="shared" si="50"/>
        <v>0</v>
      </c>
      <c r="S246" s="19">
        <f t="shared" si="50"/>
        <v>0</v>
      </c>
      <c r="T246" s="19">
        <f t="shared" si="50"/>
        <v>0</v>
      </c>
      <c r="U246" s="19">
        <f t="shared" si="50"/>
        <v>0</v>
      </c>
      <c r="V246" s="19">
        <f t="shared" si="50"/>
        <v>0</v>
      </c>
      <c r="W246" s="19">
        <f t="shared" si="50"/>
        <v>2000</v>
      </c>
    </row>
    <row r="247" spans="2:23">
      <c r="B247" s="19" t="str">
        <f t="shared" si="49"/>
        <v>1 - ADMINISTRACION CENTRAL</v>
      </c>
      <c r="C247" s="19" t="str">
        <f t="shared" si="49"/>
        <v>2-ALCANTARILLADO</v>
      </c>
      <c r="D247" s="19" t="str">
        <f t="shared" si="49"/>
        <v>39-Arriendo comodato</v>
      </c>
      <c r="E247" s="19" t="str">
        <f t="shared" si="49"/>
        <v>1.1.02.05.002.07 - Servicios financieros y servicios conexos; servicios inmobiliarios; y servicios de arrendamiento y leasing</v>
      </c>
      <c r="F247" s="19" t="str">
        <f t="shared" si="49"/>
        <v>1.2.3.2.09-VENTA DE BIENES Y SERVICIOS</v>
      </c>
      <c r="G247" s="19" t="str">
        <f t="shared" si="49"/>
        <v>6-Servicios financieros y servicios conexos servici</v>
      </c>
      <c r="H247" s="19">
        <f t="shared" si="50"/>
        <v>2000</v>
      </c>
      <c r="I247" s="19">
        <f t="shared" si="50"/>
        <v>2000</v>
      </c>
      <c r="J247" s="19">
        <f t="shared" si="50"/>
        <v>0</v>
      </c>
      <c r="K247" s="19">
        <f t="shared" si="50"/>
        <v>0</v>
      </c>
      <c r="L247" s="19">
        <f t="shared" si="50"/>
        <v>0</v>
      </c>
      <c r="M247" s="19">
        <f t="shared" si="50"/>
        <v>0</v>
      </c>
      <c r="N247" s="19">
        <f t="shared" si="50"/>
        <v>0</v>
      </c>
      <c r="O247" s="19">
        <f t="shared" si="50"/>
        <v>2000</v>
      </c>
      <c r="P247" s="19">
        <f t="shared" si="50"/>
        <v>0</v>
      </c>
      <c r="Q247" s="19">
        <f t="shared" si="50"/>
        <v>0</v>
      </c>
      <c r="R247" s="19">
        <f t="shared" si="50"/>
        <v>0</v>
      </c>
      <c r="S247" s="19">
        <f t="shared" si="50"/>
        <v>0</v>
      </c>
      <c r="T247" s="19">
        <f t="shared" si="50"/>
        <v>0</v>
      </c>
      <c r="U247" s="19">
        <f t="shared" si="50"/>
        <v>0</v>
      </c>
      <c r="V247" s="19">
        <f t="shared" si="50"/>
        <v>0</v>
      </c>
      <c r="W247" s="19">
        <f t="shared" si="50"/>
        <v>2000</v>
      </c>
    </row>
    <row r="248" spans="2:23">
      <c r="B248" s="32" t="s">
        <v>100</v>
      </c>
      <c r="C248" s="32" t="s">
        <v>100</v>
      </c>
      <c r="D248" s="32" t="s">
        <v>100</v>
      </c>
      <c r="E248" s="32">
        <f t="shared" si="49"/>
        <v>0</v>
      </c>
      <c r="F248" s="32">
        <f t="shared" si="49"/>
        <v>0</v>
      </c>
      <c r="G248" s="32" t="str">
        <f t="shared" si="49"/>
        <v>Destino vs fuente</v>
      </c>
      <c r="H248" s="32">
        <f>SUM(H249:H271)</f>
        <v>1873020138</v>
      </c>
      <c r="I248" s="32">
        <f>SUM(I249:I271)</f>
        <v>1873020138</v>
      </c>
      <c r="J248" s="32">
        <f t="shared" ref="J248:W248" si="51">SUM(J249:J271)</f>
        <v>5455977.6200000001</v>
      </c>
      <c r="K248" s="32">
        <f t="shared" si="51"/>
        <v>0</v>
      </c>
      <c r="L248" s="32">
        <f t="shared" si="51"/>
        <v>0</v>
      </c>
      <c r="M248" s="32">
        <f t="shared" si="51"/>
        <v>0</v>
      </c>
      <c r="N248" s="32">
        <f t="shared" si="51"/>
        <v>5455977.6200000001</v>
      </c>
      <c r="O248" s="32">
        <f t="shared" si="51"/>
        <v>1878476115.6199999</v>
      </c>
      <c r="P248" s="32">
        <f t="shared" si="51"/>
        <v>533005246.94</v>
      </c>
      <c r="Q248" s="32">
        <f t="shared" si="51"/>
        <v>177543611.94</v>
      </c>
      <c r="R248" s="32">
        <f t="shared" si="51"/>
        <v>710548858.88</v>
      </c>
      <c r="S248" s="32">
        <f t="shared" si="51"/>
        <v>421778865.94</v>
      </c>
      <c r="T248" s="32">
        <f t="shared" si="51"/>
        <v>135926945.94</v>
      </c>
      <c r="U248" s="32">
        <f t="shared" si="51"/>
        <v>557705811.88</v>
      </c>
      <c r="V248" s="32">
        <f t="shared" si="51"/>
        <v>152843047</v>
      </c>
      <c r="W248" s="32">
        <f t="shared" si="51"/>
        <v>1167927256.74</v>
      </c>
    </row>
    <row r="249" spans="2:23">
      <c r="B249" s="19" t="str">
        <f t="shared" ref="B249:G264" si="52">+B57</f>
        <v>1 - ADMINISTRACION CENTRAL</v>
      </c>
      <c r="C249" s="19" t="str">
        <f t="shared" si="52"/>
        <v>3-ASEO</v>
      </c>
      <c r="D249" s="19" t="str">
        <f t="shared" si="52"/>
        <v xml:space="preserve">11-Otros Servicios </v>
      </c>
      <c r="E249" s="19" t="str">
        <f t="shared" si="49"/>
        <v>1.1.02.05.001.09 - Servicios para la comunidad, sociales y personales</v>
      </c>
      <c r="F249" s="19" t="str">
        <f t="shared" si="49"/>
        <v>1.2.3.2.09-VENTA DE BIENES Y SERVICIOS</v>
      </c>
      <c r="G249" s="19" t="str">
        <f t="shared" si="49"/>
        <v>5-Servicios para la comunidad, sociales y personales</v>
      </c>
      <c r="H249" s="19">
        <f t="shared" ref="H249:W264" si="53">+H57+H125</f>
        <v>2000</v>
      </c>
      <c r="I249" s="19">
        <f t="shared" si="53"/>
        <v>2000</v>
      </c>
      <c r="J249" s="19">
        <f t="shared" si="53"/>
        <v>0</v>
      </c>
      <c r="K249" s="19">
        <f t="shared" si="53"/>
        <v>0</v>
      </c>
      <c r="L249" s="19">
        <f t="shared" si="53"/>
        <v>0</v>
      </c>
      <c r="M249" s="19">
        <f t="shared" si="53"/>
        <v>0</v>
      </c>
      <c r="N249" s="19">
        <f t="shared" si="53"/>
        <v>0</v>
      </c>
      <c r="O249" s="19">
        <f t="shared" si="53"/>
        <v>2000</v>
      </c>
      <c r="P249" s="19">
        <f t="shared" si="53"/>
        <v>0</v>
      </c>
      <c r="Q249" s="19">
        <f t="shared" si="53"/>
        <v>0</v>
      </c>
      <c r="R249" s="19">
        <f t="shared" si="53"/>
        <v>0</v>
      </c>
      <c r="S249" s="19">
        <f t="shared" si="53"/>
        <v>0</v>
      </c>
      <c r="T249" s="19">
        <f t="shared" si="53"/>
        <v>0</v>
      </c>
      <c r="U249" s="19">
        <f t="shared" si="53"/>
        <v>0</v>
      </c>
      <c r="V249" s="19">
        <f t="shared" si="53"/>
        <v>0</v>
      </c>
      <c r="W249" s="19">
        <f t="shared" si="53"/>
        <v>2000</v>
      </c>
    </row>
    <row r="250" spans="2:23">
      <c r="B250" s="19" t="str">
        <f t="shared" si="52"/>
        <v>1 - ADMINISTRACION CENTRAL</v>
      </c>
      <c r="C250" s="19" t="str">
        <f t="shared" si="52"/>
        <v>3-ASEO</v>
      </c>
      <c r="D250" s="19" t="str">
        <f t="shared" si="52"/>
        <v>12-TBL</v>
      </c>
      <c r="E250" s="19" t="str">
        <f t="shared" si="49"/>
        <v>1.1.02.05.001.09 - Servicios para la comunidad, sociales y personales</v>
      </c>
      <c r="F250" s="19" t="str">
        <f t="shared" si="49"/>
        <v>1.2.3.2.09-VENTA DE BIENES Y SERVICIOS</v>
      </c>
      <c r="G250" s="19" t="str">
        <f t="shared" si="49"/>
        <v>5-Servicios para la comunidad, sociales y personales</v>
      </c>
      <c r="H250" s="19">
        <f t="shared" si="53"/>
        <v>33471407</v>
      </c>
      <c r="I250" s="19">
        <f t="shared" si="53"/>
        <v>33471407</v>
      </c>
      <c r="J250" s="19">
        <f t="shared" si="53"/>
        <v>0</v>
      </c>
      <c r="K250" s="19">
        <f t="shared" si="53"/>
        <v>0</v>
      </c>
      <c r="L250" s="19">
        <f t="shared" si="53"/>
        <v>0</v>
      </c>
      <c r="M250" s="19">
        <f t="shared" si="53"/>
        <v>0</v>
      </c>
      <c r="N250" s="19">
        <f t="shared" si="53"/>
        <v>0</v>
      </c>
      <c r="O250" s="19">
        <f t="shared" si="53"/>
        <v>33471407</v>
      </c>
      <c r="P250" s="19">
        <f t="shared" si="53"/>
        <v>13041601</v>
      </c>
      <c r="Q250" s="19">
        <f t="shared" si="53"/>
        <v>4405978</v>
      </c>
      <c r="R250" s="19">
        <f t="shared" si="53"/>
        <v>17447579</v>
      </c>
      <c r="S250" s="19">
        <f t="shared" si="53"/>
        <v>11263336</v>
      </c>
      <c r="T250" s="19">
        <f t="shared" si="53"/>
        <v>3886336</v>
      </c>
      <c r="U250" s="19">
        <f t="shared" si="53"/>
        <v>15149672</v>
      </c>
      <c r="V250" s="19">
        <f t="shared" si="53"/>
        <v>2297907</v>
      </c>
      <c r="W250" s="19">
        <f t="shared" si="53"/>
        <v>16023828</v>
      </c>
    </row>
    <row r="251" spans="2:23">
      <c r="B251" s="19" t="str">
        <f t="shared" si="52"/>
        <v>1 - ADMINISTRACION CENTRAL</v>
      </c>
      <c r="C251" s="19" t="str">
        <f t="shared" si="52"/>
        <v>3-ASEO</v>
      </c>
      <c r="D251" s="19" t="str">
        <f t="shared" si="52"/>
        <v>13-TRT</v>
      </c>
      <c r="E251" s="19" t="str">
        <f t="shared" si="49"/>
        <v>1.1.02.05.001.09 - Servicios para la comunidad, sociales y personales</v>
      </c>
      <c r="F251" s="19" t="str">
        <f t="shared" si="49"/>
        <v>1.2.3.2.09-VENTA DE BIENES Y SERVICIOS</v>
      </c>
      <c r="G251" s="19" t="str">
        <f t="shared" si="49"/>
        <v>5-Servicios para la comunidad, sociales y personales</v>
      </c>
      <c r="H251" s="19">
        <f t="shared" si="53"/>
        <v>568579550</v>
      </c>
      <c r="I251" s="19">
        <f t="shared" si="53"/>
        <v>568579550</v>
      </c>
      <c r="J251" s="19">
        <f t="shared" si="53"/>
        <v>0</v>
      </c>
      <c r="K251" s="19">
        <f t="shared" si="53"/>
        <v>0</v>
      </c>
      <c r="L251" s="19">
        <f t="shared" si="53"/>
        <v>0</v>
      </c>
      <c r="M251" s="19">
        <f t="shared" si="53"/>
        <v>0</v>
      </c>
      <c r="N251" s="19">
        <f t="shared" si="53"/>
        <v>0</v>
      </c>
      <c r="O251" s="19">
        <f t="shared" si="53"/>
        <v>568579550</v>
      </c>
      <c r="P251" s="19">
        <f t="shared" si="53"/>
        <v>181416932</v>
      </c>
      <c r="Q251" s="19">
        <f t="shared" si="53"/>
        <v>61425970</v>
      </c>
      <c r="R251" s="19">
        <f t="shared" si="53"/>
        <v>242842902</v>
      </c>
      <c r="S251" s="19">
        <f t="shared" si="53"/>
        <v>167948738</v>
      </c>
      <c r="T251" s="19">
        <f t="shared" si="53"/>
        <v>57848624</v>
      </c>
      <c r="U251" s="19">
        <f t="shared" si="53"/>
        <v>225797362</v>
      </c>
      <c r="V251" s="19">
        <f t="shared" si="53"/>
        <v>17045540</v>
      </c>
      <c r="W251" s="19">
        <f t="shared" si="53"/>
        <v>325736648</v>
      </c>
    </row>
    <row r="252" spans="2:23">
      <c r="B252" s="19" t="str">
        <f t="shared" si="52"/>
        <v>1 - ADMINISTRACION CENTRAL</v>
      </c>
      <c r="C252" s="19" t="str">
        <f t="shared" si="52"/>
        <v>3-ASEO</v>
      </c>
      <c r="D252" s="19" t="str">
        <f t="shared" si="52"/>
        <v>14-TDT</v>
      </c>
      <c r="E252" s="19" t="str">
        <f t="shared" si="49"/>
        <v>1.1.02.05.001.09 - Servicios para la comunidad, sociales y personales</v>
      </c>
      <c r="F252" s="19" t="str">
        <f t="shared" si="49"/>
        <v>1.2.3.2.09-VENTA DE BIENES Y SERVICIOS</v>
      </c>
      <c r="G252" s="19" t="str">
        <f t="shared" si="49"/>
        <v>5-Servicios para la comunidad, sociales y personales</v>
      </c>
      <c r="H252" s="19">
        <f t="shared" si="53"/>
        <v>392300705</v>
      </c>
      <c r="I252" s="19">
        <f t="shared" si="53"/>
        <v>392300705</v>
      </c>
      <c r="J252" s="19">
        <f t="shared" si="53"/>
        <v>0</v>
      </c>
      <c r="K252" s="19">
        <f t="shared" si="53"/>
        <v>0</v>
      </c>
      <c r="L252" s="19">
        <f t="shared" si="53"/>
        <v>0</v>
      </c>
      <c r="M252" s="19">
        <f t="shared" si="53"/>
        <v>0</v>
      </c>
      <c r="N252" s="19">
        <f t="shared" si="53"/>
        <v>0</v>
      </c>
      <c r="O252" s="19">
        <f t="shared" si="53"/>
        <v>392300705</v>
      </c>
      <c r="P252" s="19">
        <f t="shared" si="53"/>
        <v>120988538</v>
      </c>
      <c r="Q252" s="19">
        <f t="shared" si="53"/>
        <v>40970439</v>
      </c>
      <c r="R252" s="19">
        <f t="shared" si="53"/>
        <v>161958977</v>
      </c>
      <c r="S252" s="19">
        <f t="shared" si="53"/>
        <v>112414116</v>
      </c>
      <c r="T252" s="19">
        <f t="shared" si="53"/>
        <v>38716755</v>
      </c>
      <c r="U252" s="19">
        <f t="shared" si="53"/>
        <v>151130871</v>
      </c>
      <c r="V252" s="19">
        <f t="shared" si="53"/>
        <v>10828106</v>
      </c>
      <c r="W252" s="19">
        <f t="shared" si="53"/>
        <v>230341728</v>
      </c>
    </row>
    <row r="253" spans="2:23">
      <c r="B253" s="19" t="str">
        <f t="shared" si="52"/>
        <v>1 - ADMINISTRACION CENTRAL</v>
      </c>
      <c r="C253" s="19" t="str">
        <f t="shared" si="52"/>
        <v>3-ASEO</v>
      </c>
      <c r="D253" s="19" t="str">
        <f t="shared" si="52"/>
        <v>15-VBA</v>
      </c>
      <c r="E253" s="19" t="str">
        <f t="shared" si="49"/>
        <v>1.1.02.05.001.09 - Servicios para la comunidad, sociales y personales</v>
      </c>
      <c r="F253" s="19" t="str">
        <f t="shared" si="49"/>
        <v>1.2.3.2.09-VENTA DE BIENES Y SERVICIOS</v>
      </c>
      <c r="G253" s="19" t="str">
        <f t="shared" si="49"/>
        <v>5-Servicios para la comunidad, sociales y personales</v>
      </c>
      <c r="H253" s="19">
        <f t="shared" si="53"/>
        <v>59997662</v>
      </c>
      <c r="I253" s="19">
        <f t="shared" si="53"/>
        <v>59997662</v>
      </c>
      <c r="J253" s="19">
        <f t="shared" si="53"/>
        <v>0</v>
      </c>
      <c r="K253" s="19">
        <f t="shared" si="53"/>
        <v>0</v>
      </c>
      <c r="L253" s="19">
        <f t="shared" si="53"/>
        <v>0</v>
      </c>
      <c r="M253" s="19">
        <f t="shared" si="53"/>
        <v>0</v>
      </c>
      <c r="N253" s="19">
        <f t="shared" si="53"/>
        <v>0</v>
      </c>
      <c r="O253" s="19">
        <f t="shared" si="53"/>
        <v>59997662</v>
      </c>
      <c r="P253" s="19">
        <f t="shared" si="53"/>
        <v>13673499</v>
      </c>
      <c r="Q253" s="19">
        <f t="shared" si="53"/>
        <v>4632972</v>
      </c>
      <c r="R253" s="19">
        <f t="shared" si="53"/>
        <v>18306471</v>
      </c>
      <c r="S253" s="19">
        <f t="shared" si="53"/>
        <v>12928569</v>
      </c>
      <c r="T253" s="19">
        <f t="shared" si="53"/>
        <v>4450886</v>
      </c>
      <c r="U253" s="19">
        <f t="shared" si="53"/>
        <v>17379455</v>
      </c>
      <c r="V253" s="19">
        <f t="shared" si="53"/>
        <v>927016</v>
      </c>
      <c r="W253" s="19">
        <f t="shared" si="53"/>
        <v>41691191</v>
      </c>
    </row>
    <row r="254" spans="2:23">
      <c r="B254" s="19" t="str">
        <f t="shared" si="52"/>
        <v>1 - ADMINISTRACION CENTRAL</v>
      </c>
      <c r="C254" s="19" t="str">
        <f t="shared" si="52"/>
        <v>3-ASEO</v>
      </c>
      <c r="D254" s="19" t="str">
        <f t="shared" si="52"/>
        <v>16-CLUS</v>
      </c>
      <c r="E254" s="19" t="str">
        <f t="shared" si="49"/>
        <v>1.1.02.05.001.09 - Servicios para la comunidad, sociales y personales</v>
      </c>
      <c r="F254" s="19" t="str">
        <f t="shared" si="49"/>
        <v>1.2.3.2.09-VENTA DE BIENES Y SERVICIOS</v>
      </c>
      <c r="G254" s="19" t="str">
        <f t="shared" si="49"/>
        <v>5-Servicios para la comunidad, sociales y personales</v>
      </c>
      <c r="H254" s="19">
        <f t="shared" si="53"/>
        <v>159055073</v>
      </c>
      <c r="I254" s="19">
        <f t="shared" si="53"/>
        <v>159055073</v>
      </c>
      <c r="J254" s="19">
        <f t="shared" si="53"/>
        <v>0</v>
      </c>
      <c r="K254" s="19">
        <f t="shared" si="53"/>
        <v>0</v>
      </c>
      <c r="L254" s="19">
        <f t="shared" si="53"/>
        <v>0</v>
      </c>
      <c r="M254" s="19">
        <f t="shared" si="53"/>
        <v>0</v>
      </c>
      <c r="N254" s="19">
        <f t="shared" si="53"/>
        <v>0</v>
      </c>
      <c r="O254" s="19">
        <f t="shared" si="53"/>
        <v>159055073</v>
      </c>
      <c r="P254" s="19">
        <f t="shared" si="53"/>
        <v>46621224</v>
      </c>
      <c r="Q254" s="19">
        <f t="shared" si="53"/>
        <v>15796604</v>
      </c>
      <c r="R254" s="19">
        <f t="shared" si="53"/>
        <v>62417828</v>
      </c>
      <c r="S254" s="19">
        <f t="shared" si="53"/>
        <v>44081306</v>
      </c>
      <c r="T254" s="19">
        <f t="shared" si="53"/>
        <v>15175763</v>
      </c>
      <c r="U254" s="19">
        <f t="shared" si="53"/>
        <v>59257069</v>
      </c>
      <c r="V254" s="19">
        <f t="shared" si="53"/>
        <v>3160759</v>
      </c>
      <c r="W254" s="19">
        <f t="shared" si="53"/>
        <v>96637245</v>
      </c>
    </row>
    <row r="255" spans="2:23">
      <c r="B255" s="19" t="str">
        <f t="shared" si="52"/>
        <v>1 - ADMINISTRACION CENTRAL</v>
      </c>
      <c r="C255" s="19" t="str">
        <f t="shared" si="52"/>
        <v>3-ASEO</v>
      </c>
      <c r="D255" s="19" t="str">
        <f t="shared" si="52"/>
        <v>17-CCS</v>
      </c>
      <c r="E255" s="19" t="str">
        <f t="shared" si="49"/>
        <v>1.1.02.05.001.09 - Servicios para la comunidad, sociales y personales</v>
      </c>
      <c r="F255" s="19" t="str">
        <f t="shared" si="49"/>
        <v>1.2.3.2.09-VENTA DE BIENES Y SERVICIOS</v>
      </c>
      <c r="G255" s="19" t="str">
        <f t="shared" si="49"/>
        <v>5-Servicios para la comunidad, sociales y personales</v>
      </c>
      <c r="H255" s="19">
        <f t="shared" si="53"/>
        <v>104367540</v>
      </c>
      <c r="I255" s="19">
        <f t="shared" si="53"/>
        <v>104367540</v>
      </c>
      <c r="J255" s="19">
        <f t="shared" si="53"/>
        <v>0</v>
      </c>
      <c r="K255" s="19">
        <f t="shared" si="53"/>
        <v>0</v>
      </c>
      <c r="L255" s="19">
        <f t="shared" si="53"/>
        <v>0</v>
      </c>
      <c r="M255" s="19">
        <f t="shared" si="53"/>
        <v>0</v>
      </c>
      <c r="N255" s="19">
        <f t="shared" si="53"/>
        <v>0</v>
      </c>
      <c r="O255" s="19">
        <f t="shared" si="53"/>
        <v>104367540</v>
      </c>
      <c r="P255" s="19">
        <f t="shared" si="53"/>
        <v>33591465</v>
      </c>
      <c r="Q255" s="19">
        <f t="shared" si="53"/>
        <v>11369780</v>
      </c>
      <c r="R255" s="19">
        <f t="shared" si="53"/>
        <v>44961245</v>
      </c>
      <c r="S255" s="19">
        <f t="shared" si="53"/>
        <v>30769914</v>
      </c>
      <c r="T255" s="19">
        <f t="shared" si="53"/>
        <v>10601196</v>
      </c>
      <c r="U255" s="19">
        <f t="shared" si="53"/>
        <v>41371110</v>
      </c>
      <c r="V255" s="19">
        <f t="shared" si="53"/>
        <v>3590135</v>
      </c>
      <c r="W255" s="19">
        <f t="shared" si="53"/>
        <v>59406295</v>
      </c>
    </row>
    <row r="256" spans="2:23">
      <c r="B256" s="19" t="str">
        <f t="shared" si="52"/>
        <v>1 - ADMINISTRACION CENTRAL</v>
      </c>
      <c r="C256" s="19" t="str">
        <f t="shared" si="52"/>
        <v>3-ASEO</v>
      </c>
      <c r="D256" s="19" t="str">
        <f t="shared" si="52"/>
        <v>18-Intereses por Mora</v>
      </c>
      <c r="E256" s="19" t="str">
        <f t="shared" si="49"/>
        <v>1.1.02.03.002 - Intereses de mora</v>
      </c>
      <c r="F256" s="19" t="str">
        <f t="shared" si="49"/>
        <v>1.2.3.2.07-OTRAS MULTAS, SANCIONES E INTERESES DE MORA</v>
      </c>
      <c r="G256" s="19" t="str">
        <f t="shared" si="49"/>
        <v>3-Intereses de mora</v>
      </c>
      <c r="H256" s="19">
        <f t="shared" si="53"/>
        <v>4300000</v>
      </c>
      <c r="I256" s="19">
        <f t="shared" si="53"/>
        <v>4300000</v>
      </c>
      <c r="J256" s="19">
        <f t="shared" si="53"/>
        <v>0</v>
      </c>
      <c r="K256" s="19">
        <f t="shared" si="53"/>
        <v>0</v>
      </c>
      <c r="L256" s="19">
        <f t="shared" si="53"/>
        <v>0</v>
      </c>
      <c r="M256" s="19">
        <f t="shared" si="53"/>
        <v>0</v>
      </c>
      <c r="N256" s="19">
        <f t="shared" si="53"/>
        <v>0</v>
      </c>
      <c r="O256" s="19">
        <f t="shared" si="53"/>
        <v>4300000</v>
      </c>
      <c r="P256" s="19">
        <f t="shared" si="53"/>
        <v>10599968</v>
      </c>
      <c r="Q256" s="19">
        <f t="shared" si="53"/>
        <v>2570254</v>
      </c>
      <c r="R256" s="19">
        <f t="shared" si="53"/>
        <v>13170222</v>
      </c>
      <c r="S256" s="19">
        <f t="shared" si="53"/>
        <v>1720264</v>
      </c>
      <c r="T256" s="19">
        <f t="shared" si="53"/>
        <v>660774</v>
      </c>
      <c r="U256" s="19">
        <f t="shared" si="53"/>
        <v>2381038</v>
      </c>
      <c r="V256" s="19">
        <f t="shared" si="53"/>
        <v>10789184</v>
      </c>
      <c r="W256" s="19">
        <f t="shared" si="53"/>
        <v>-8870222</v>
      </c>
    </row>
    <row r="257" spans="2:23">
      <c r="B257" s="19" t="str">
        <f t="shared" si="52"/>
        <v>1 - ADMINISTRACION CENTRAL</v>
      </c>
      <c r="C257" s="19" t="str">
        <f t="shared" si="52"/>
        <v>3-ASEO</v>
      </c>
      <c r="D257" s="19" t="str">
        <f t="shared" si="52"/>
        <v>24-TBL</v>
      </c>
      <c r="E257" s="19" t="str">
        <f t="shared" si="49"/>
        <v>1.1.02.06.007.02.05.03 - Subsidios de aseo</v>
      </c>
      <c r="F257" s="19" t="str">
        <f t="shared" si="49"/>
        <v>1.2.3.3.05-SUBVENCIONES</v>
      </c>
      <c r="G257" s="19" t="str">
        <f t="shared" si="49"/>
        <v>11-Subsidios de aseo</v>
      </c>
      <c r="H257" s="19">
        <f t="shared" si="53"/>
        <v>24751554</v>
      </c>
      <c r="I257" s="19">
        <f t="shared" si="53"/>
        <v>24751554</v>
      </c>
      <c r="J257" s="19">
        <f t="shared" si="53"/>
        <v>0</v>
      </c>
      <c r="K257" s="19">
        <f t="shared" si="53"/>
        <v>0</v>
      </c>
      <c r="L257" s="19">
        <f t="shared" si="53"/>
        <v>0</v>
      </c>
      <c r="M257" s="19">
        <f t="shared" si="53"/>
        <v>0</v>
      </c>
      <c r="N257" s="19">
        <f t="shared" si="53"/>
        <v>0</v>
      </c>
      <c r="O257" s="19">
        <f t="shared" si="53"/>
        <v>24751554</v>
      </c>
      <c r="P257" s="19">
        <f t="shared" si="53"/>
        <v>4285954</v>
      </c>
      <c r="Q257" s="19">
        <f t="shared" si="53"/>
        <v>1446230</v>
      </c>
      <c r="R257" s="19">
        <f t="shared" si="53"/>
        <v>5732184</v>
      </c>
      <c r="S257" s="19">
        <f t="shared" si="53"/>
        <v>632209</v>
      </c>
      <c r="T257" s="19">
        <f t="shared" si="53"/>
        <v>634590</v>
      </c>
      <c r="U257" s="19">
        <f t="shared" si="53"/>
        <v>1266799</v>
      </c>
      <c r="V257" s="19">
        <f t="shared" si="53"/>
        <v>4465385</v>
      </c>
      <c r="W257" s="19">
        <f t="shared" si="53"/>
        <v>19019370</v>
      </c>
    </row>
    <row r="258" spans="2:23">
      <c r="B258" s="19" t="str">
        <f t="shared" si="52"/>
        <v>1 - ADMINISTRACION CENTRAL</v>
      </c>
      <c r="C258" s="19" t="str">
        <f t="shared" si="52"/>
        <v>3-ASEO</v>
      </c>
      <c r="D258" s="19" t="str">
        <f t="shared" si="52"/>
        <v>25-TRT</v>
      </c>
      <c r="E258" s="19" t="str">
        <f t="shared" si="49"/>
        <v>1.1.02.06.007.02.05.03 - Subsidios de aseo</v>
      </c>
      <c r="F258" s="19" t="str">
        <f t="shared" si="49"/>
        <v>1.2.3.3.05-SUBVENCIONES</v>
      </c>
      <c r="G258" s="19" t="str">
        <f t="shared" si="49"/>
        <v>11-Subsidios de aseo</v>
      </c>
      <c r="H258" s="19">
        <f t="shared" si="53"/>
        <v>224907453</v>
      </c>
      <c r="I258" s="19">
        <f t="shared" si="53"/>
        <v>224907453</v>
      </c>
      <c r="J258" s="19">
        <f t="shared" si="53"/>
        <v>0</v>
      </c>
      <c r="K258" s="19">
        <f t="shared" si="53"/>
        <v>0</v>
      </c>
      <c r="L258" s="19">
        <f t="shared" si="53"/>
        <v>0</v>
      </c>
      <c r="M258" s="19">
        <f t="shared" si="53"/>
        <v>0</v>
      </c>
      <c r="N258" s="19">
        <f t="shared" si="53"/>
        <v>0</v>
      </c>
      <c r="O258" s="19">
        <f t="shared" si="53"/>
        <v>224907453</v>
      </c>
      <c r="P258" s="19">
        <f t="shared" si="53"/>
        <v>47800427</v>
      </c>
      <c r="Q258" s="19">
        <f t="shared" si="53"/>
        <v>16167734</v>
      </c>
      <c r="R258" s="19">
        <f t="shared" si="53"/>
        <v>63968161</v>
      </c>
      <c r="S258" s="19">
        <f t="shared" si="53"/>
        <v>2122416</v>
      </c>
      <c r="T258" s="19">
        <f t="shared" si="53"/>
        <v>2130411</v>
      </c>
      <c r="U258" s="19">
        <f t="shared" si="53"/>
        <v>4252827</v>
      </c>
      <c r="V258" s="19">
        <f t="shared" si="53"/>
        <v>59715334</v>
      </c>
      <c r="W258" s="19">
        <f t="shared" si="53"/>
        <v>160939292</v>
      </c>
    </row>
    <row r="259" spans="2:23">
      <c r="B259" s="19" t="str">
        <f t="shared" si="52"/>
        <v>1 - ADMINISTRACION CENTRAL</v>
      </c>
      <c r="C259" s="19" t="str">
        <f t="shared" si="52"/>
        <v>3-ASEO</v>
      </c>
      <c r="D259" s="19" t="str">
        <f t="shared" si="52"/>
        <v>26-TDT</v>
      </c>
      <c r="E259" s="19" t="str">
        <f t="shared" si="49"/>
        <v>1.1.02.06.007.02.05.03 - Subsidios de aseo</v>
      </c>
      <c r="F259" s="19" t="str">
        <f t="shared" si="49"/>
        <v>1.2.3.3.05-SUBVENCIONES</v>
      </c>
      <c r="G259" s="19" t="str">
        <f t="shared" si="49"/>
        <v>11-Subsidios de aseo</v>
      </c>
      <c r="H259" s="19">
        <f t="shared" si="53"/>
        <v>149709696</v>
      </c>
      <c r="I259" s="19">
        <f t="shared" si="53"/>
        <v>149709696</v>
      </c>
      <c r="J259" s="19">
        <f t="shared" si="53"/>
        <v>0</v>
      </c>
      <c r="K259" s="19">
        <f t="shared" si="53"/>
        <v>0</v>
      </c>
      <c r="L259" s="19">
        <f t="shared" si="53"/>
        <v>0</v>
      </c>
      <c r="M259" s="19">
        <f t="shared" si="53"/>
        <v>0</v>
      </c>
      <c r="N259" s="19">
        <f t="shared" si="53"/>
        <v>0</v>
      </c>
      <c r="O259" s="19">
        <f t="shared" si="53"/>
        <v>149709696</v>
      </c>
      <c r="P259" s="19">
        <f t="shared" si="53"/>
        <v>31450944</v>
      </c>
      <c r="Q259" s="19">
        <f t="shared" si="53"/>
        <v>10639505</v>
      </c>
      <c r="R259" s="19">
        <f t="shared" si="53"/>
        <v>42090449</v>
      </c>
      <c r="S259" s="19">
        <f t="shared" si="53"/>
        <v>1174101</v>
      </c>
      <c r="T259" s="19">
        <f t="shared" si="53"/>
        <v>1178525</v>
      </c>
      <c r="U259" s="19">
        <f t="shared" si="53"/>
        <v>2352626</v>
      </c>
      <c r="V259" s="19">
        <f t="shared" si="53"/>
        <v>39737823</v>
      </c>
      <c r="W259" s="19">
        <f t="shared" si="53"/>
        <v>107619247</v>
      </c>
    </row>
    <row r="260" spans="2:23">
      <c r="B260" s="19" t="str">
        <f t="shared" si="52"/>
        <v>1 - ADMINISTRACION CENTRAL</v>
      </c>
      <c r="C260" s="19" t="str">
        <f t="shared" si="52"/>
        <v>3-ASEO</v>
      </c>
      <c r="D260" s="19" t="str">
        <f t="shared" si="52"/>
        <v>27-VBA</v>
      </c>
      <c r="E260" s="19" t="str">
        <f t="shared" si="52"/>
        <v>1.1.02.06.007.02.05.03 - Subsidios de aseo</v>
      </c>
      <c r="F260" s="19" t="str">
        <f t="shared" si="52"/>
        <v>1.2.3.3.05-SUBVENCIONES</v>
      </c>
      <c r="G260" s="19" t="str">
        <f t="shared" si="52"/>
        <v>11-Subsidios de aseo</v>
      </c>
      <c r="H260" s="19">
        <f t="shared" si="53"/>
        <v>24159792</v>
      </c>
      <c r="I260" s="19">
        <f t="shared" si="53"/>
        <v>24159792</v>
      </c>
      <c r="J260" s="19">
        <f t="shared" si="53"/>
        <v>0</v>
      </c>
      <c r="K260" s="19">
        <f t="shared" si="53"/>
        <v>0</v>
      </c>
      <c r="L260" s="19">
        <f t="shared" si="53"/>
        <v>0</v>
      </c>
      <c r="M260" s="19">
        <f t="shared" si="53"/>
        <v>0</v>
      </c>
      <c r="N260" s="19">
        <f t="shared" si="53"/>
        <v>0</v>
      </c>
      <c r="O260" s="19">
        <f t="shared" si="53"/>
        <v>24159792</v>
      </c>
      <c r="P260" s="19">
        <f t="shared" si="53"/>
        <v>3319353</v>
      </c>
      <c r="Q260" s="19">
        <f t="shared" si="53"/>
        <v>1123861</v>
      </c>
      <c r="R260" s="19">
        <f t="shared" si="53"/>
        <v>4443214</v>
      </c>
      <c r="S260" s="19">
        <f t="shared" si="53"/>
        <v>0</v>
      </c>
      <c r="T260" s="19">
        <f t="shared" si="53"/>
        <v>0</v>
      </c>
      <c r="U260" s="19">
        <f t="shared" si="53"/>
        <v>0</v>
      </c>
      <c r="V260" s="19">
        <f t="shared" si="53"/>
        <v>4443214</v>
      </c>
      <c r="W260" s="19">
        <f t="shared" si="53"/>
        <v>19716578</v>
      </c>
    </row>
    <row r="261" spans="2:23">
      <c r="B261" s="19" t="str">
        <f t="shared" si="52"/>
        <v>1 - ADMINISTRACION CENTRAL</v>
      </c>
      <c r="C261" s="19" t="str">
        <f t="shared" si="52"/>
        <v>3-ASEO</v>
      </c>
      <c r="D261" s="19" t="str">
        <f t="shared" si="52"/>
        <v>28-CLUS</v>
      </c>
      <c r="E261" s="19" t="str">
        <f t="shared" si="52"/>
        <v>1.1.02.06.007.02.05.03 - Subsidios de aseo</v>
      </c>
      <c r="F261" s="19" t="str">
        <f t="shared" si="52"/>
        <v>1.2.3.3.05-SUBVENCIONES</v>
      </c>
      <c r="G261" s="19" t="str">
        <f t="shared" si="52"/>
        <v>11-Subsidios de aseo</v>
      </c>
      <c r="H261" s="19">
        <f t="shared" si="53"/>
        <v>65786471</v>
      </c>
      <c r="I261" s="19">
        <f t="shared" si="53"/>
        <v>65786471</v>
      </c>
      <c r="J261" s="19">
        <f t="shared" si="53"/>
        <v>0</v>
      </c>
      <c r="K261" s="19">
        <f t="shared" si="53"/>
        <v>0</v>
      </c>
      <c r="L261" s="19">
        <f t="shared" si="53"/>
        <v>0</v>
      </c>
      <c r="M261" s="19">
        <f t="shared" si="53"/>
        <v>0</v>
      </c>
      <c r="N261" s="19">
        <f t="shared" si="53"/>
        <v>0</v>
      </c>
      <c r="O261" s="19">
        <f t="shared" si="53"/>
        <v>65786471</v>
      </c>
      <c r="P261" s="19">
        <f t="shared" si="53"/>
        <v>11317678</v>
      </c>
      <c r="Q261" s="19">
        <f t="shared" si="53"/>
        <v>3831919</v>
      </c>
      <c r="R261" s="19">
        <f t="shared" si="53"/>
        <v>15149597</v>
      </c>
      <c r="S261" s="19">
        <f t="shared" si="53"/>
        <v>0</v>
      </c>
      <c r="T261" s="19">
        <f t="shared" si="53"/>
        <v>0</v>
      </c>
      <c r="U261" s="19">
        <f t="shared" si="53"/>
        <v>0</v>
      </c>
      <c r="V261" s="19">
        <f t="shared" si="53"/>
        <v>15149597</v>
      </c>
      <c r="W261" s="19">
        <f t="shared" si="53"/>
        <v>50636874</v>
      </c>
    </row>
    <row r="262" spans="2:23">
      <c r="B262" s="19" t="str">
        <f t="shared" si="52"/>
        <v>1 - ADMINISTRACION CENTRAL</v>
      </c>
      <c r="C262" s="19" t="str">
        <f t="shared" si="52"/>
        <v>3-ASEO</v>
      </c>
      <c r="D262" s="19" t="str">
        <f t="shared" si="52"/>
        <v>29-CCS</v>
      </c>
      <c r="E262" s="19" t="str">
        <f t="shared" si="52"/>
        <v>1.1.02.06.007.02.05.03 - Subsidios de aseo</v>
      </c>
      <c r="F262" s="19" t="str">
        <f t="shared" si="52"/>
        <v>1.2.3.3.05-SUBVENCIONES</v>
      </c>
      <c r="G262" s="19" t="str">
        <f t="shared" si="52"/>
        <v>11-Subsidios de aseo</v>
      </c>
      <c r="H262" s="19">
        <f t="shared" si="53"/>
        <v>42617235</v>
      </c>
      <c r="I262" s="19">
        <f t="shared" si="53"/>
        <v>42617235</v>
      </c>
      <c r="J262" s="19">
        <f t="shared" si="53"/>
        <v>0</v>
      </c>
      <c r="K262" s="19">
        <f t="shared" si="53"/>
        <v>0</v>
      </c>
      <c r="L262" s="19">
        <f t="shared" si="53"/>
        <v>0</v>
      </c>
      <c r="M262" s="19">
        <f t="shared" si="53"/>
        <v>0</v>
      </c>
      <c r="N262" s="19">
        <f t="shared" si="53"/>
        <v>0</v>
      </c>
      <c r="O262" s="19">
        <f t="shared" si="53"/>
        <v>42617235</v>
      </c>
      <c r="P262" s="19">
        <f t="shared" si="53"/>
        <v>9194603</v>
      </c>
      <c r="Q262" s="19">
        <f t="shared" si="53"/>
        <v>3108543</v>
      </c>
      <c r="R262" s="19">
        <f t="shared" si="53"/>
        <v>12303146</v>
      </c>
      <c r="S262" s="19">
        <f t="shared" si="53"/>
        <v>587052</v>
      </c>
      <c r="T262" s="19">
        <f t="shared" si="53"/>
        <v>589263</v>
      </c>
      <c r="U262" s="19">
        <f t="shared" si="53"/>
        <v>1176315</v>
      </c>
      <c r="V262" s="19">
        <f t="shared" si="53"/>
        <v>11126831</v>
      </c>
      <c r="W262" s="19">
        <f t="shared" si="53"/>
        <v>30314089</v>
      </c>
    </row>
    <row r="263" spans="2:23">
      <c r="B263" s="19" t="str">
        <f t="shared" si="52"/>
        <v>1 - ADMINISTRACION CENTRAL</v>
      </c>
      <c r="C263" s="19" t="str">
        <f t="shared" si="52"/>
        <v>3-ASEO</v>
      </c>
      <c r="D263" s="19" t="str">
        <f t="shared" si="52"/>
        <v>30-Venta Material Aprovechado</v>
      </c>
      <c r="E263" s="19" t="str">
        <f t="shared" si="52"/>
        <v>1.1.02.05.002.09 - Servicios para la comunidad, sociales y personales</v>
      </c>
      <c r="F263" s="19" t="str">
        <f t="shared" si="52"/>
        <v>1.2.3.2.09-VENTA DE BIENES Y SERVICIOS</v>
      </c>
      <c r="G263" s="19" t="str">
        <f t="shared" si="52"/>
        <v>7-Servicios para la comunidad, sociales y personales</v>
      </c>
      <c r="H263" s="19">
        <f t="shared" si="53"/>
        <v>2000</v>
      </c>
      <c r="I263" s="19">
        <f t="shared" si="53"/>
        <v>2000</v>
      </c>
      <c r="J263" s="19">
        <f t="shared" si="53"/>
        <v>0</v>
      </c>
      <c r="K263" s="19">
        <f t="shared" si="53"/>
        <v>0</v>
      </c>
      <c r="L263" s="19">
        <f t="shared" si="53"/>
        <v>0</v>
      </c>
      <c r="M263" s="19">
        <f t="shared" si="53"/>
        <v>0</v>
      </c>
      <c r="N263" s="19">
        <f t="shared" si="53"/>
        <v>0</v>
      </c>
      <c r="O263" s="19">
        <f t="shared" si="53"/>
        <v>2000</v>
      </c>
      <c r="P263" s="19">
        <f t="shared" si="53"/>
        <v>0</v>
      </c>
      <c r="Q263" s="19">
        <f t="shared" si="53"/>
        <v>0</v>
      </c>
      <c r="R263" s="19">
        <f t="shared" si="53"/>
        <v>0</v>
      </c>
      <c r="S263" s="19">
        <f t="shared" si="53"/>
        <v>0</v>
      </c>
      <c r="T263" s="19">
        <f t="shared" si="53"/>
        <v>0</v>
      </c>
      <c r="U263" s="19">
        <f t="shared" si="53"/>
        <v>0</v>
      </c>
      <c r="V263" s="19">
        <f t="shared" si="53"/>
        <v>0</v>
      </c>
      <c r="W263" s="19">
        <f t="shared" si="53"/>
        <v>2000</v>
      </c>
    </row>
    <row r="264" spans="2:23">
      <c r="B264" s="19" t="str">
        <f t="shared" si="52"/>
        <v>1 - ADMINISTRACION CENTRAL</v>
      </c>
      <c r="C264" s="19" t="str">
        <f t="shared" si="52"/>
        <v>3-ASEO</v>
      </c>
      <c r="D264" s="19" t="str">
        <f t="shared" si="52"/>
        <v>31-Intereses y Rendimientos Financieros</v>
      </c>
      <c r="E264" s="19" t="str">
        <f t="shared" si="52"/>
        <v>1.2.05.02 - Depositos</v>
      </c>
      <c r="F264" s="19" t="str">
        <f t="shared" si="52"/>
        <v>1.3.2.3.05-OTROS RENDIMIENTOS FINANCIEROS</v>
      </c>
      <c r="G264" s="19" t="str">
        <f t="shared" si="52"/>
        <v>13-Depósitos</v>
      </c>
      <c r="H264" s="19">
        <f t="shared" si="53"/>
        <v>3000000</v>
      </c>
      <c r="I264" s="19">
        <f t="shared" si="53"/>
        <v>3000000</v>
      </c>
      <c r="J264" s="19">
        <f t="shared" si="53"/>
        <v>0</v>
      </c>
      <c r="K264" s="19">
        <f t="shared" si="53"/>
        <v>0</v>
      </c>
      <c r="L264" s="19">
        <f t="shared" si="53"/>
        <v>0</v>
      </c>
      <c r="M264" s="19">
        <f t="shared" si="53"/>
        <v>0</v>
      </c>
      <c r="N264" s="19">
        <f t="shared" si="53"/>
        <v>0</v>
      </c>
      <c r="O264" s="19">
        <f t="shared" si="53"/>
        <v>3000000</v>
      </c>
      <c r="P264" s="19">
        <f t="shared" si="53"/>
        <v>247083.32</v>
      </c>
      <c r="Q264" s="19">
        <f t="shared" si="53"/>
        <v>53822.94</v>
      </c>
      <c r="R264" s="19">
        <f t="shared" si="53"/>
        <v>300906.26</v>
      </c>
      <c r="S264" s="19">
        <f t="shared" si="53"/>
        <v>247083.32</v>
      </c>
      <c r="T264" s="19">
        <f t="shared" si="53"/>
        <v>53822.94</v>
      </c>
      <c r="U264" s="19">
        <f t="shared" si="53"/>
        <v>300906.26</v>
      </c>
      <c r="V264" s="19">
        <f t="shared" si="53"/>
        <v>0</v>
      </c>
      <c r="W264" s="19">
        <f t="shared" ref="W264" si="54">+W72+W140</f>
        <v>2699093.74</v>
      </c>
    </row>
    <row r="265" spans="2:23">
      <c r="B265" s="19" t="str">
        <f t="shared" ref="B265:G271" si="55">+B73</f>
        <v>1 - ADMINISTRACION CENTRAL</v>
      </c>
      <c r="C265" s="19" t="str">
        <f t="shared" si="55"/>
        <v>3-ASEO</v>
      </c>
      <c r="D265" s="19" t="str">
        <f t="shared" si="55"/>
        <v>32-Recargos y Multas</v>
      </c>
      <c r="E265" s="19" t="str">
        <f t="shared" si="55"/>
        <v>1.1.02.03.001.04 - Sanciones contractuales</v>
      </c>
      <c r="F265" s="19" t="str">
        <f t="shared" si="55"/>
        <v>1.2.3.2.07-OTRAS MULTAS, SANCIONES E INTERESES DE MORA</v>
      </c>
      <c r="G265" s="19" t="str">
        <f t="shared" si="55"/>
        <v>2-Sanciones contractuales</v>
      </c>
      <c r="H265" s="19">
        <f t="shared" ref="H265:W271" si="56">+H73+H141</f>
        <v>2000</v>
      </c>
      <c r="I265" s="19">
        <f t="shared" si="56"/>
        <v>2000</v>
      </c>
      <c r="J265" s="19">
        <f t="shared" si="56"/>
        <v>0</v>
      </c>
      <c r="K265" s="19">
        <f t="shared" si="56"/>
        <v>0</v>
      </c>
      <c r="L265" s="19">
        <f t="shared" si="56"/>
        <v>0</v>
      </c>
      <c r="M265" s="19">
        <f t="shared" si="56"/>
        <v>0</v>
      </c>
      <c r="N265" s="19">
        <f t="shared" si="56"/>
        <v>0</v>
      </c>
      <c r="O265" s="19">
        <f t="shared" si="56"/>
        <v>2000</v>
      </c>
      <c r="P265" s="19">
        <f t="shared" si="56"/>
        <v>0</v>
      </c>
      <c r="Q265" s="19">
        <f t="shared" si="56"/>
        <v>0</v>
      </c>
      <c r="R265" s="19">
        <f t="shared" si="56"/>
        <v>0</v>
      </c>
      <c r="S265" s="19">
        <f t="shared" si="56"/>
        <v>0</v>
      </c>
      <c r="T265" s="19">
        <f t="shared" si="56"/>
        <v>0</v>
      </c>
      <c r="U265" s="19">
        <f t="shared" si="56"/>
        <v>0</v>
      </c>
      <c r="V265" s="19">
        <f t="shared" si="56"/>
        <v>0</v>
      </c>
      <c r="W265" s="19">
        <f t="shared" si="56"/>
        <v>2000</v>
      </c>
    </row>
    <row r="266" spans="2:23">
      <c r="B266" s="19" t="str">
        <f t="shared" si="55"/>
        <v>1 - ADMINISTRACION CENTRAL</v>
      </c>
      <c r="C266" s="19" t="str">
        <f t="shared" si="55"/>
        <v>3-ASEO</v>
      </c>
      <c r="D266" s="19" t="str">
        <f t="shared" si="55"/>
        <v>33-Otros Ingresos y  Aprovechamientos</v>
      </c>
      <c r="E266" s="19" t="str">
        <f t="shared" si="55"/>
        <v>1.1.02.05.002.09 - Servicios para la comunidad, sociales y personales</v>
      </c>
      <c r="F266" s="19" t="str">
        <f t="shared" si="55"/>
        <v>1.2.3.2.09-VENTA DE BIENES Y SERVICIOS</v>
      </c>
      <c r="G266" s="19" t="str">
        <f t="shared" si="55"/>
        <v>7-Servicios para la comunidad, sociales y personales</v>
      </c>
      <c r="H266" s="19">
        <f t="shared" si="56"/>
        <v>2000</v>
      </c>
      <c r="I266" s="19">
        <f t="shared" si="56"/>
        <v>2000</v>
      </c>
      <c r="J266" s="19">
        <f t="shared" si="56"/>
        <v>0</v>
      </c>
      <c r="K266" s="19">
        <f t="shared" si="56"/>
        <v>0</v>
      </c>
      <c r="L266" s="19">
        <f t="shared" si="56"/>
        <v>0</v>
      </c>
      <c r="M266" s="19">
        <f t="shared" si="56"/>
        <v>0</v>
      </c>
      <c r="N266" s="19">
        <f t="shared" si="56"/>
        <v>0</v>
      </c>
      <c r="O266" s="19">
        <f t="shared" si="56"/>
        <v>2000</v>
      </c>
      <c r="P266" s="19">
        <f t="shared" si="56"/>
        <v>0</v>
      </c>
      <c r="Q266" s="19">
        <f t="shared" si="56"/>
        <v>0</v>
      </c>
      <c r="R266" s="19">
        <f t="shared" si="56"/>
        <v>0</v>
      </c>
      <c r="S266" s="19">
        <f t="shared" si="56"/>
        <v>0</v>
      </c>
      <c r="T266" s="19">
        <f t="shared" si="56"/>
        <v>0</v>
      </c>
      <c r="U266" s="19">
        <f t="shared" si="56"/>
        <v>0</v>
      </c>
      <c r="V266" s="19">
        <f t="shared" si="56"/>
        <v>0</v>
      </c>
      <c r="W266" s="19">
        <f t="shared" si="56"/>
        <v>2000</v>
      </c>
    </row>
    <row r="267" spans="2:23">
      <c r="B267" s="19" t="str">
        <f t="shared" si="55"/>
        <v>1 - ADMINISTRACION CENTRAL</v>
      </c>
      <c r="C267" s="19" t="str">
        <f t="shared" si="55"/>
        <v>3-ASEO</v>
      </c>
      <c r="D267" s="19" t="str">
        <f t="shared" si="55"/>
        <v>34-Superávit Vigencias Anteriores - Saldos Iniciales</v>
      </c>
      <c r="E267" s="19" t="str">
        <f t="shared" si="55"/>
        <v>1.2.10.02 - Superavit fiscal</v>
      </c>
      <c r="F267" s="19" t="str">
        <f t="shared" si="55"/>
        <v>1.3.3.2.09-R.B. VENTA DE BIENES Y SERVICIOS</v>
      </c>
      <c r="G267" s="19" t="str">
        <f t="shared" si="55"/>
        <v>16-Superávit fiscal</v>
      </c>
      <c r="H267" s="19">
        <f t="shared" si="56"/>
        <v>2000</v>
      </c>
      <c r="I267" s="19">
        <f t="shared" si="56"/>
        <v>2000</v>
      </c>
      <c r="J267" s="19">
        <f t="shared" si="56"/>
        <v>5455977.6200000001</v>
      </c>
      <c r="K267" s="19">
        <f t="shared" si="56"/>
        <v>0</v>
      </c>
      <c r="L267" s="19">
        <f t="shared" si="56"/>
        <v>0</v>
      </c>
      <c r="M267" s="19">
        <f t="shared" si="56"/>
        <v>0</v>
      </c>
      <c r="N267" s="19">
        <f t="shared" si="56"/>
        <v>5455977.6200000001</v>
      </c>
      <c r="O267" s="19">
        <f t="shared" si="56"/>
        <v>5457977.6200000001</v>
      </c>
      <c r="P267" s="19">
        <f t="shared" si="56"/>
        <v>5455977.6200000001</v>
      </c>
      <c r="Q267" s="19">
        <f t="shared" si="56"/>
        <v>0</v>
      </c>
      <c r="R267" s="19">
        <f t="shared" si="56"/>
        <v>5455977.6200000001</v>
      </c>
      <c r="S267" s="19">
        <f t="shared" si="56"/>
        <v>5455977.6200000001</v>
      </c>
      <c r="T267" s="19">
        <f t="shared" si="56"/>
        <v>0</v>
      </c>
      <c r="U267" s="19">
        <f t="shared" si="56"/>
        <v>5455977.6200000001</v>
      </c>
      <c r="V267" s="19">
        <f t="shared" si="56"/>
        <v>0</v>
      </c>
      <c r="W267" s="19">
        <f t="shared" si="56"/>
        <v>2000</v>
      </c>
    </row>
    <row r="268" spans="2:23">
      <c r="B268" s="19" t="str">
        <f t="shared" si="55"/>
        <v>1 - ADMINISTRACION CENTRAL</v>
      </c>
      <c r="C268" s="19" t="str">
        <f t="shared" si="55"/>
        <v>3-ASEO</v>
      </c>
      <c r="D268" s="19" t="str">
        <f t="shared" si="55"/>
        <v>35-Recuperación cartera Propia</v>
      </c>
      <c r="E268" s="19" t="str">
        <f t="shared" si="55"/>
        <v>1.2.09.03 - De personas naturales</v>
      </c>
      <c r="F268" s="19" t="str">
        <f t="shared" si="55"/>
        <v>1.3.1.1.09-RECUPERACION DE CARTERA PRESTAMOS</v>
      </c>
      <c r="G268" s="19" t="str">
        <f t="shared" si="55"/>
        <v>15-De personas naturales</v>
      </c>
      <c r="H268" s="19">
        <f t="shared" si="56"/>
        <v>16000000</v>
      </c>
      <c r="I268" s="19">
        <f t="shared" si="56"/>
        <v>16000000</v>
      </c>
      <c r="J268" s="19">
        <f t="shared" si="56"/>
        <v>0</v>
      </c>
      <c r="K268" s="19">
        <f t="shared" si="56"/>
        <v>0</v>
      </c>
      <c r="L268" s="19">
        <f t="shared" si="56"/>
        <v>0</v>
      </c>
      <c r="M268" s="19">
        <f t="shared" si="56"/>
        <v>0</v>
      </c>
      <c r="N268" s="19">
        <f t="shared" si="56"/>
        <v>0</v>
      </c>
      <c r="O268" s="19">
        <f t="shared" si="56"/>
        <v>16000000</v>
      </c>
      <c r="P268" s="19">
        <f t="shared" si="56"/>
        <v>0</v>
      </c>
      <c r="Q268" s="19">
        <f t="shared" si="56"/>
        <v>0</v>
      </c>
      <c r="R268" s="19">
        <f t="shared" si="56"/>
        <v>0</v>
      </c>
      <c r="S268" s="19">
        <f t="shared" si="56"/>
        <v>30433784</v>
      </c>
      <c r="T268" s="19">
        <f t="shared" si="56"/>
        <v>0</v>
      </c>
      <c r="U268" s="19">
        <f t="shared" si="56"/>
        <v>30433784</v>
      </c>
      <c r="V268" s="19">
        <f t="shared" si="56"/>
        <v>-30433784</v>
      </c>
      <c r="W268" s="19">
        <f t="shared" si="56"/>
        <v>16000000</v>
      </c>
    </row>
    <row r="269" spans="2:23">
      <c r="B269" s="19" t="str">
        <f t="shared" si="55"/>
        <v>1 - ADMINISTRACION CENTRAL</v>
      </c>
      <c r="C269" s="19" t="str">
        <f t="shared" si="55"/>
        <v>3-ASEO</v>
      </c>
      <c r="D269" s="19" t="str">
        <f t="shared" si="55"/>
        <v>37-Aportes y Contribuciones</v>
      </c>
      <c r="E269" s="19" t="str">
        <f t="shared" si="55"/>
        <v>1.2.15.01.004 - De municipios</v>
      </c>
      <c r="F269" s="19" t="str">
        <f t="shared" si="55"/>
        <v>1.3.1.1.13-CAPITALIZACIONES</v>
      </c>
      <c r="G269" s="19" t="str">
        <f t="shared" si="55"/>
        <v>17-De municipios</v>
      </c>
      <c r="H269" s="19">
        <f t="shared" si="56"/>
        <v>2000</v>
      </c>
      <c r="I269" s="19">
        <f t="shared" si="56"/>
        <v>2000</v>
      </c>
      <c r="J269" s="19">
        <f t="shared" si="56"/>
        <v>0</v>
      </c>
      <c r="K269" s="19">
        <f t="shared" si="56"/>
        <v>0</v>
      </c>
      <c r="L269" s="19">
        <f t="shared" si="56"/>
        <v>0</v>
      </c>
      <c r="M269" s="19">
        <f t="shared" si="56"/>
        <v>0</v>
      </c>
      <c r="N269" s="19">
        <f t="shared" si="56"/>
        <v>0</v>
      </c>
      <c r="O269" s="19">
        <f t="shared" si="56"/>
        <v>2000</v>
      </c>
      <c r="P269" s="19">
        <f t="shared" si="56"/>
        <v>0</v>
      </c>
      <c r="Q269" s="19">
        <f t="shared" si="56"/>
        <v>0</v>
      </c>
      <c r="R269" s="19">
        <f t="shared" si="56"/>
        <v>0</v>
      </c>
      <c r="S269" s="19">
        <f t="shared" si="56"/>
        <v>0</v>
      </c>
      <c r="T269" s="19">
        <f t="shared" si="56"/>
        <v>0</v>
      </c>
      <c r="U269" s="19">
        <f t="shared" si="56"/>
        <v>0</v>
      </c>
      <c r="V269" s="19">
        <f t="shared" si="56"/>
        <v>0</v>
      </c>
      <c r="W269" s="19">
        <f t="shared" si="56"/>
        <v>2000</v>
      </c>
    </row>
    <row r="270" spans="2:23">
      <c r="B270" s="19" t="str">
        <f t="shared" si="55"/>
        <v>1 - ADMINISTRACION CENTRAL</v>
      </c>
      <c r="C270" s="19" t="str">
        <f t="shared" si="55"/>
        <v>3-ASEO</v>
      </c>
      <c r="D270" s="19" t="str">
        <f t="shared" si="55"/>
        <v>39-Arriendo comodato</v>
      </c>
      <c r="E270" s="19" t="str">
        <f t="shared" si="55"/>
        <v>1.1.02.05.002.07 - Servicios financieros y servicios conexos; servicios inmobiliarios; y servicios de arrendamiento y leasing</v>
      </c>
      <c r="F270" s="19" t="str">
        <f t="shared" si="55"/>
        <v>1.2.3.2.09-VENTA DE BIENES Y SERVICIOS</v>
      </c>
      <c r="G270" s="19" t="str">
        <f t="shared" si="55"/>
        <v>6-Servicios financieros y servicios conexos servici</v>
      </c>
      <c r="H270" s="19">
        <f t="shared" si="56"/>
        <v>2000</v>
      </c>
      <c r="I270" s="19">
        <f t="shared" si="56"/>
        <v>2000</v>
      </c>
      <c r="J270" s="19">
        <f t="shared" si="56"/>
        <v>0</v>
      </c>
      <c r="K270" s="19">
        <f t="shared" si="56"/>
        <v>0</v>
      </c>
      <c r="L270" s="19">
        <f t="shared" si="56"/>
        <v>0</v>
      </c>
      <c r="M270" s="19">
        <f t="shared" si="56"/>
        <v>0</v>
      </c>
      <c r="N270" s="19">
        <f t="shared" si="56"/>
        <v>0</v>
      </c>
      <c r="O270" s="19">
        <f t="shared" si="56"/>
        <v>2000</v>
      </c>
      <c r="P270" s="19">
        <f t="shared" si="56"/>
        <v>0</v>
      </c>
      <c r="Q270" s="19">
        <f t="shared" si="56"/>
        <v>0</v>
      </c>
      <c r="R270" s="19">
        <f t="shared" si="56"/>
        <v>0</v>
      </c>
      <c r="S270" s="19">
        <f t="shared" si="56"/>
        <v>0</v>
      </c>
      <c r="T270" s="19">
        <f t="shared" si="56"/>
        <v>0</v>
      </c>
      <c r="U270" s="19">
        <f t="shared" si="56"/>
        <v>0</v>
      </c>
      <c r="V270" s="19">
        <f t="shared" si="56"/>
        <v>0</v>
      </c>
      <c r="W270" s="19">
        <f t="shared" si="56"/>
        <v>2000</v>
      </c>
    </row>
    <row r="271" spans="2:23">
      <c r="B271" s="19" t="str">
        <f t="shared" si="55"/>
        <v>1 - ADMINISTRACION CENTRAL</v>
      </c>
      <c r="C271" s="19" t="str">
        <f t="shared" si="55"/>
        <v>3-ASEO</v>
      </c>
      <c r="D271" s="19" t="str">
        <f t="shared" si="55"/>
        <v>40-Fondo de Inversiones</v>
      </c>
      <c r="E271" s="19" t="str">
        <f t="shared" si="55"/>
        <v>1.2.01.01.003 - Otros Ingresos y  Aprovechamientos</v>
      </c>
      <c r="F271" s="19" t="str">
        <f t="shared" si="55"/>
        <v>1.3.1.1.01-DISPOSICION DE ACTIVOS</v>
      </c>
      <c r="G271" s="19" t="str">
        <f t="shared" si="55"/>
        <v>12-Reembolso de participaciones en fondos de inversió</v>
      </c>
      <c r="H271" s="19">
        <f t="shared" si="56"/>
        <v>2000</v>
      </c>
      <c r="I271" s="19">
        <f t="shared" si="56"/>
        <v>2000</v>
      </c>
      <c r="J271" s="19">
        <f t="shared" si="56"/>
        <v>0</v>
      </c>
      <c r="K271" s="19">
        <f t="shared" si="56"/>
        <v>0</v>
      </c>
      <c r="L271" s="19">
        <f t="shared" si="56"/>
        <v>0</v>
      </c>
      <c r="M271" s="19">
        <f t="shared" si="56"/>
        <v>0</v>
      </c>
      <c r="N271" s="19">
        <f t="shared" si="56"/>
        <v>0</v>
      </c>
      <c r="O271" s="19">
        <f t="shared" si="56"/>
        <v>2000</v>
      </c>
      <c r="P271" s="19">
        <f t="shared" si="56"/>
        <v>0</v>
      </c>
      <c r="Q271" s="19">
        <f t="shared" si="56"/>
        <v>0</v>
      </c>
      <c r="R271" s="19">
        <f t="shared" si="56"/>
        <v>0</v>
      </c>
      <c r="S271" s="19">
        <f t="shared" si="56"/>
        <v>0</v>
      </c>
      <c r="T271" s="19">
        <f t="shared" si="56"/>
        <v>0</v>
      </c>
      <c r="U271" s="19">
        <f t="shared" si="56"/>
        <v>0</v>
      </c>
      <c r="V271" s="19">
        <f t="shared" si="56"/>
        <v>0</v>
      </c>
      <c r="W271" s="19">
        <f t="shared" si="56"/>
        <v>2000</v>
      </c>
    </row>
    <row r="274" spans="4:23">
      <c r="D274" s="64" t="s">
        <v>126</v>
      </c>
      <c r="E274" s="65"/>
      <c r="F274" s="5"/>
      <c r="G274" s="5"/>
      <c r="H274" s="66">
        <f>+H205</f>
        <v>1633565010</v>
      </c>
      <c r="I274" s="66">
        <f t="shared" ref="I274:W274" si="57">+I205</f>
        <v>1633565010</v>
      </c>
      <c r="J274" s="66">
        <f t="shared" si="57"/>
        <v>50673.63</v>
      </c>
      <c r="K274" s="66">
        <f t="shared" si="57"/>
        <v>0</v>
      </c>
      <c r="L274" s="66">
        <f t="shared" si="57"/>
        <v>0</v>
      </c>
      <c r="M274" s="66">
        <f t="shared" si="57"/>
        <v>0</v>
      </c>
      <c r="N274" s="66">
        <f t="shared" si="57"/>
        <v>50673.63</v>
      </c>
      <c r="O274" s="66">
        <f t="shared" si="57"/>
        <v>1633615683.6300001</v>
      </c>
      <c r="P274" s="66">
        <f t="shared" si="57"/>
        <v>346283894.43000001</v>
      </c>
      <c r="Q274" s="66">
        <f t="shared" si="57"/>
        <v>111637952.43000001</v>
      </c>
      <c r="R274" s="66">
        <f t="shared" si="57"/>
        <v>457921846.86000001</v>
      </c>
      <c r="S274" s="66">
        <f t="shared" si="57"/>
        <v>229036220.43000001</v>
      </c>
      <c r="T274" s="66">
        <f t="shared" si="57"/>
        <v>82105193.430000007</v>
      </c>
      <c r="U274" s="66">
        <f t="shared" si="57"/>
        <v>311141413.86000001</v>
      </c>
      <c r="V274" s="66">
        <f t="shared" si="57"/>
        <v>146780433</v>
      </c>
      <c r="W274" s="66">
        <f t="shared" si="57"/>
        <v>1175693836.77</v>
      </c>
    </row>
    <row r="275" spans="4:23">
      <c r="D275" s="67" t="s">
        <v>127</v>
      </c>
      <c r="E275" s="65"/>
      <c r="F275" s="5"/>
      <c r="G275" s="5"/>
      <c r="H275" s="66">
        <f>+H227</f>
        <v>907606509</v>
      </c>
      <c r="I275" s="66">
        <f t="shared" ref="I275:W275" si="58">+I227</f>
        <v>907606509</v>
      </c>
      <c r="J275" s="66">
        <f t="shared" si="58"/>
        <v>317331030.81999999</v>
      </c>
      <c r="K275" s="66">
        <f t="shared" si="58"/>
        <v>0</v>
      </c>
      <c r="L275" s="66">
        <f t="shared" si="58"/>
        <v>0</v>
      </c>
      <c r="M275" s="66">
        <f t="shared" si="58"/>
        <v>0</v>
      </c>
      <c r="N275" s="66">
        <f t="shared" si="58"/>
        <v>317331030.81999999</v>
      </c>
      <c r="O275" s="66">
        <f t="shared" si="58"/>
        <v>1224937539.8199999</v>
      </c>
      <c r="P275" s="66">
        <f t="shared" si="58"/>
        <v>512844201.34000003</v>
      </c>
      <c r="Q275" s="66">
        <f t="shared" si="58"/>
        <v>64892909.289999999</v>
      </c>
      <c r="R275" s="66">
        <f t="shared" si="58"/>
        <v>577737110.63</v>
      </c>
      <c r="S275" s="66">
        <f t="shared" si="58"/>
        <v>557510155.34000003</v>
      </c>
      <c r="T275" s="66">
        <f t="shared" si="58"/>
        <v>35059464.289999999</v>
      </c>
      <c r="U275" s="66">
        <f t="shared" si="58"/>
        <v>592569619.63</v>
      </c>
      <c r="V275" s="66">
        <f t="shared" si="58"/>
        <v>-14832509</v>
      </c>
      <c r="W275" s="66">
        <f t="shared" si="58"/>
        <v>647200429.19000006</v>
      </c>
    </row>
    <row r="276" spans="4:23">
      <c r="D276" s="67" t="s">
        <v>128</v>
      </c>
      <c r="E276" s="65"/>
      <c r="F276" s="50"/>
      <c r="G276" s="50"/>
      <c r="H276" s="66">
        <f>+H248</f>
        <v>1873020138</v>
      </c>
      <c r="I276" s="66">
        <f t="shared" ref="I276:W276" si="59">+I248</f>
        <v>1873020138</v>
      </c>
      <c r="J276" s="66">
        <f t="shared" si="59"/>
        <v>5455977.6200000001</v>
      </c>
      <c r="K276" s="66">
        <f t="shared" si="59"/>
        <v>0</v>
      </c>
      <c r="L276" s="66">
        <f t="shared" si="59"/>
        <v>0</v>
      </c>
      <c r="M276" s="66">
        <f t="shared" si="59"/>
        <v>0</v>
      </c>
      <c r="N276" s="66">
        <f t="shared" si="59"/>
        <v>5455977.6200000001</v>
      </c>
      <c r="O276" s="66">
        <f t="shared" si="59"/>
        <v>1878476115.6199999</v>
      </c>
      <c r="P276" s="66">
        <f t="shared" si="59"/>
        <v>533005246.94</v>
      </c>
      <c r="Q276" s="66">
        <f t="shared" si="59"/>
        <v>177543611.94</v>
      </c>
      <c r="R276" s="66">
        <f t="shared" si="59"/>
        <v>710548858.88</v>
      </c>
      <c r="S276" s="66">
        <f t="shared" si="59"/>
        <v>421778865.94</v>
      </c>
      <c r="T276" s="66">
        <f t="shared" si="59"/>
        <v>135926945.94</v>
      </c>
      <c r="U276" s="66">
        <f t="shared" si="59"/>
        <v>557705811.88</v>
      </c>
      <c r="V276" s="66">
        <f t="shared" si="59"/>
        <v>152843047</v>
      </c>
      <c r="W276" s="66">
        <f t="shared" si="59"/>
        <v>1167927256.74</v>
      </c>
    </row>
    <row r="277" spans="4:23">
      <c r="D277" s="68" t="s">
        <v>0</v>
      </c>
      <c r="E277" s="69"/>
      <c r="F277" s="60"/>
      <c r="G277" s="60"/>
      <c r="H277" s="70">
        <f>SUM(H274:H276)</f>
        <v>4414191657</v>
      </c>
      <c r="I277" s="70">
        <f t="shared" ref="I277:W277" si="60">SUM(I274:I276)</f>
        <v>4414191657</v>
      </c>
      <c r="J277" s="70">
        <f t="shared" si="60"/>
        <v>322837682.06999999</v>
      </c>
      <c r="K277" s="70">
        <f t="shared" si="60"/>
        <v>0</v>
      </c>
      <c r="L277" s="70">
        <f t="shared" si="60"/>
        <v>0</v>
      </c>
      <c r="M277" s="70">
        <f t="shared" si="60"/>
        <v>0</v>
      </c>
      <c r="N277" s="70">
        <f t="shared" si="60"/>
        <v>322837682.06999999</v>
      </c>
      <c r="O277" s="70">
        <f t="shared" si="60"/>
        <v>4737029339.0699997</v>
      </c>
      <c r="P277" s="70">
        <f t="shared" si="60"/>
        <v>1392133342.71</v>
      </c>
      <c r="Q277" s="70">
        <f t="shared" si="60"/>
        <v>354074473.65999997</v>
      </c>
      <c r="R277" s="70">
        <f t="shared" si="60"/>
        <v>1746207816.3699999</v>
      </c>
      <c r="S277" s="70">
        <f t="shared" si="60"/>
        <v>1208325241.71</v>
      </c>
      <c r="T277" s="70">
        <f t="shared" si="60"/>
        <v>253091603.66</v>
      </c>
      <c r="U277" s="70">
        <f t="shared" si="60"/>
        <v>1461416845.3699999</v>
      </c>
      <c r="V277" s="70">
        <f t="shared" si="60"/>
        <v>284790971</v>
      </c>
      <c r="W277" s="70">
        <f t="shared" si="60"/>
        <v>2990821522.6999998</v>
      </c>
    </row>
    <row r="278" spans="4:23">
      <c r="H278" s="58">
        <f>+H277-H203</f>
        <v>0</v>
      </c>
      <c r="I278" s="58">
        <f t="shared" ref="I278:W278" si="61">+I277-I203</f>
        <v>0</v>
      </c>
      <c r="J278" s="58">
        <f t="shared" si="61"/>
        <v>0</v>
      </c>
      <c r="K278" s="58">
        <f t="shared" si="61"/>
        <v>0</v>
      </c>
      <c r="L278" s="58">
        <f t="shared" si="61"/>
        <v>0</v>
      </c>
      <c r="M278" s="58">
        <f t="shared" si="61"/>
        <v>0</v>
      </c>
      <c r="N278" s="58">
        <f t="shared" si="61"/>
        <v>0</v>
      </c>
      <c r="O278" s="58">
        <f t="shared" si="61"/>
        <v>0</v>
      </c>
      <c r="P278" s="58">
        <f t="shared" si="61"/>
        <v>0</v>
      </c>
      <c r="Q278" s="58">
        <f t="shared" si="61"/>
        <v>0</v>
      </c>
      <c r="R278" s="58">
        <f t="shared" si="61"/>
        <v>0</v>
      </c>
      <c r="S278" s="58">
        <f t="shared" si="61"/>
        <v>0</v>
      </c>
      <c r="T278" s="58">
        <f t="shared" si="61"/>
        <v>0</v>
      </c>
      <c r="U278" s="58">
        <f t="shared" si="61"/>
        <v>0</v>
      </c>
      <c r="V278" s="58">
        <f t="shared" si="61"/>
        <v>0</v>
      </c>
      <c r="W278" s="58">
        <f t="shared" si="61"/>
        <v>0</v>
      </c>
    </row>
    <row r="281" spans="4:23">
      <c r="J281" s="58">
        <f>+J164-J274</f>
        <v>0</v>
      </c>
      <c r="K281" s="58">
        <f t="shared" ref="K281:W284" si="62">+K164-K274</f>
        <v>5480801000</v>
      </c>
      <c r="L281" s="58">
        <f t="shared" si="62"/>
        <v>0</v>
      </c>
      <c r="M281" s="58">
        <f t="shared" si="62"/>
        <v>0</v>
      </c>
      <c r="N281" s="58">
        <f t="shared" si="62"/>
        <v>5480801000</v>
      </c>
      <c r="O281" s="58">
        <f t="shared" si="62"/>
        <v>5480801000</v>
      </c>
      <c r="P281" s="58">
        <f t="shared" si="62"/>
        <v>0</v>
      </c>
      <c r="Q281" s="58">
        <f t="shared" si="62"/>
        <v>0</v>
      </c>
      <c r="R281" s="58">
        <f t="shared" si="62"/>
        <v>0</v>
      </c>
      <c r="S281" s="58">
        <f t="shared" si="62"/>
        <v>0</v>
      </c>
      <c r="T281" s="58">
        <f t="shared" si="62"/>
        <v>0</v>
      </c>
      <c r="U281" s="58">
        <f t="shared" si="62"/>
        <v>0</v>
      </c>
      <c r="V281" s="58">
        <f t="shared" si="62"/>
        <v>0</v>
      </c>
      <c r="W281" s="58">
        <f t="shared" si="62"/>
        <v>5480801000</v>
      </c>
    </row>
    <row r="282" spans="4:23">
      <c r="J282" s="58">
        <f>+J165-J275</f>
        <v>0</v>
      </c>
      <c r="K282" s="58">
        <f t="shared" si="62"/>
        <v>0</v>
      </c>
      <c r="L282" s="58">
        <f t="shared" si="62"/>
        <v>0</v>
      </c>
      <c r="M282" s="58">
        <f t="shared" si="62"/>
        <v>0</v>
      </c>
      <c r="N282" s="58">
        <f t="shared" si="62"/>
        <v>0</v>
      </c>
      <c r="O282" s="58">
        <f t="shared" si="62"/>
        <v>0</v>
      </c>
      <c r="P282" s="58">
        <f t="shared" si="62"/>
        <v>0</v>
      </c>
      <c r="Q282" s="58">
        <f t="shared" si="62"/>
        <v>0</v>
      </c>
      <c r="R282" s="58">
        <f t="shared" si="62"/>
        <v>0</v>
      </c>
      <c r="S282" s="58">
        <f t="shared" si="62"/>
        <v>0</v>
      </c>
      <c r="T282" s="58">
        <f t="shared" si="62"/>
        <v>0</v>
      </c>
      <c r="U282" s="58">
        <f t="shared" si="62"/>
        <v>0</v>
      </c>
      <c r="V282" s="58">
        <f t="shared" si="62"/>
        <v>1.1920928955078125E-7</v>
      </c>
      <c r="W282" s="58">
        <f t="shared" si="62"/>
        <v>0</v>
      </c>
    </row>
    <row r="283" spans="4:23">
      <c r="J283" s="58">
        <f>+J166-J276</f>
        <v>0</v>
      </c>
      <c r="K283" s="58">
        <f t="shared" si="62"/>
        <v>0</v>
      </c>
      <c r="L283" s="58">
        <f t="shared" si="62"/>
        <v>0</v>
      </c>
      <c r="M283" s="58">
        <f t="shared" si="62"/>
        <v>0</v>
      </c>
      <c r="N283" s="58">
        <f t="shared" si="62"/>
        <v>0</v>
      </c>
      <c r="O283" s="58">
        <f t="shared" si="62"/>
        <v>0</v>
      </c>
      <c r="P283" s="58">
        <f t="shared" si="62"/>
        <v>0</v>
      </c>
      <c r="Q283" s="58">
        <f t="shared" si="62"/>
        <v>0</v>
      </c>
      <c r="R283" s="58">
        <f t="shared" si="62"/>
        <v>0</v>
      </c>
      <c r="S283" s="58">
        <f t="shared" si="62"/>
        <v>0</v>
      </c>
      <c r="T283" s="58">
        <f t="shared" si="62"/>
        <v>0</v>
      </c>
      <c r="U283" s="58">
        <f t="shared" si="62"/>
        <v>0</v>
      </c>
      <c r="V283" s="58">
        <f t="shared" si="62"/>
        <v>0</v>
      </c>
      <c r="W283" s="58">
        <f t="shared" si="62"/>
        <v>0</v>
      </c>
    </row>
    <row r="284" spans="4:23">
      <c r="J284" s="58">
        <f>+J167-J277</f>
        <v>0</v>
      </c>
      <c r="K284" s="58">
        <f t="shared" si="62"/>
        <v>5480801000</v>
      </c>
      <c r="L284" s="58">
        <f t="shared" si="62"/>
        <v>0</v>
      </c>
      <c r="M284" s="58">
        <f t="shared" si="62"/>
        <v>0</v>
      </c>
      <c r="N284" s="58">
        <f t="shared" si="62"/>
        <v>5480801000</v>
      </c>
      <c r="O284" s="58">
        <f t="shared" si="62"/>
        <v>5480801000</v>
      </c>
      <c r="P284" s="58">
        <f t="shared" si="62"/>
        <v>0</v>
      </c>
      <c r="Q284" s="58">
        <f t="shared" si="62"/>
        <v>0</v>
      </c>
      <c r="R284" s="58">
        <f t="shared" si="62"/>
        <v>0</v>
      </c>
      <c r="S284" s="58">
        <f t="shared" si="62"/>
        <v>0</v>
      </c>
      <c r="T284" s="58">
        <f t="shared" si="62"/>
        <v>0</v>
      </c>
      <c r="U284" s="58">
        <f t="shared" si="62"/>
        <v>0</v>
      </c>
      <c r="V284" s="58">
        <f t="shared" si="62"/>
        <v>0</v>
      </c>
      <c r="W284" s="58">
        <f t="shared" si="62"/>
        <v>5480801000</v>
      </c>
    </row>
  </sheetData>
  <mergeCells count="9">
    <mergeCell ref="J9:M9"/>
    <mergeCell ref="P9:R9"/>
    <mergeCell ref="S9:U9"/>
    <mergeCell ref="V9:W9"/>
    <mergeCell ref="B2:W2"/>
    <mergeCell ref="B3:W3"/>
    <mergeCell ref="B4:W4"/>
    <mergeCell ref="B5:W5"/>
    <mergeCell ref="B6:C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84"/>
  <sheetViews>
    <sheetView topLeftCell="J10" workbookViewId="0">
      <selection activeCell="K33" sqref="K33"/>
    </sheetView>
  </sheetViews>
  <sheetFormatPr baseColWidth="10" defaultColWidth="11.44140625" defaultRowHeight="12"/>
  <cols>
    <col min="1" max="1" width="4" style="5" customWidth="1"/>
    <col min="2" max="2" width="27.6640625" style="5" customWidth="1"/>
    <col min="3" max="3" width="9.88671875" style="5" customWidth="1"/>
    <col min="4" max="4" width="24.88671875" style="5" customWidth="1"/>
    <col min="5" max="5" width="47.44140625" style="4" hidden="1" customWidth="1"/>
    <col min="6" max="6" width="32.33203125" style="4" hidden="1" customWidth="1"/>
    <col min="7" max="7" width="26.109375" style="4" hidden="1" customWidth="1"/>
    <col min="8" max="8" width="17.33203125" style="5" hidden="1" customWidth="1"/>
    <col min="9" max="9" width="15.88671875" style="5" customWidth="1"/>
    <col min="10" max="13" width="17.33203125" style="5" customWidth="1"/>
    <col min="14" max="14" width="14.33203125" style="5" customWidth="1"/>
    <col min="15" max="15" width="15.44140625" style="5" customWidth="1"/>
    <col min="16" max="16" width="16.109375" style="5" customWidth="1"/>
    <col min="17" max="17" width="15.44140625" style="5" customWidth="1"/>
    <col min="18" max="18" width="16.44140625" style="5" customWidth="1"/>
    <col min="19" max="19" width="16.33203125" style="5" customWidth="1"/>
    <col min="20" max="20" width="15.44140625" style="5" customWidth="1"/>
    <col min="21" max="21" width="18.44140625" style="5" customWidth="1"/>
    <col min="22" max="22" width="16.5546875" style="5" customWidth="1"/>
    <col min="23" max="23" width="17.33203125" style="5" customWidth="1"/>
    <col min="24" max="16384" width="11.44140625" style="5"/>
  </cols>
  <sheetData>
    <row r="2" spans="2:26" ht="18">
      <c r="B2" s="117" t="s">
        <v>29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2:26" ht="18">
      <c r="B3" s="116" t="s">
        <v>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2:26" ht="18">
      <c r="B4" s="116" t="s">
        <v>30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2:26" ht="18">
      <c r="B5" s="115" t="s">
        <v>31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2:26">
      <c r="B6" s="118" t="s">
        <v>2</v>
      </c>
      <c r="C6" s="118"/>
      <c r="D6" s="6"/>
      <c r="E6" s="7"/>
      <c r="F6" s="8"/>
      <c r="G6" s="8"/>
      <c r="H6" s="9"/>
      <c r="I6" s="9"/>
      <c r="J6" s="9"/>
      <c r="K6" s="9"/>
      <c r="L6" s="9"/>
      <c r="M6" s="9"/>
      <c r="N6" s="9"/>
      <c r="O6" s="9"/>
      <c r="Y6" s="5">
        <f>100/12</f>
        <v>8.3333333333333339</v>
      </c>
    </row>
    <row r="7" spans="2:26">
      <c r="B7" s="10" t="s">
        <v>32</v>
      </c>
      <c r="C7" s="11">
        <v>44562</v>
      </c>
      <c r="D7" s="11"/>
      <c r="E7" s="12"/>
      <c r="F7" s="8"/>
      <c r="G7" s="8"/>
      <c r="H7" s="9"/>
      <c r="I7" s="9"/>
      <c r="J7" s="9"/>
      <c r="K7" s="9"/>
      <c r="L7" s="9"/>
      <c r="M7" s="9"/>
      <c r="N7" s="9"/>
      <c r="O7" s="9"/>
      <c r="Y7" s="5">
        <f>+Y6*5</f>
        <v>41.666666666666671</v>
      </c>
    </row>
    <row r="8" spans="2:26">
      <c r="B8" s="13" t="s">
        <v>33</v>
      </c>
      <c r="C8" s="14">
        <v>44712</v>
      </c>
      <c r="D8" s="11"/>
      <c r="E8" s="12"/>
      <c r="F8" s="8"/>
      <c r="G8" s="8"/>
      <c r="H8" s="9"/>
      <c r="I8" s="9"/>
      <c r="J8" s="9"/>
      <c r="K8" s="9"/>
      <c r="L8" s="9"/>
      <c r="M8" s="9"/>
      <c r="N8" s="9"/>
      <c r="O8" s="9"/>
    </row>
    <row r="9" spans="2:26" s="54" customFormat="1" ht="18" customHeight="1">
      <c r="D9" s="55"/>
      <c r="E9" s="56"/>
      <c r="F9" s="56"/>
      <c r="G9" s="56"/>
      <c r="H9" s="57"/>
      <c r="I9" s="57"/>
      <c r="J9" s="114" t="s">
        <v>35</v>
      </c>
      <c r="K9" s="114"/>
      <c r="L9" s="114"/>
      <c r="M9" s="114"/>
      <c r="N9" s="57"/>
      <c r="O9" s="57"/>
      <c r="P9" s="119" t="s">
        <v>13</v>
      </c>
      <c r="Q9" s="119"/>
      <c r="R9" s="119"/>
      <c r="S9" s="119" t="s">
        <v>14</v>
      </c>
      <c r="T9" s="119"/>
      <c r="U9" s="119"/>
      <c r="V9" s="119" t="s">
        <v>16</v>
      </c>
      <c r="W9" s="120"/>
      <c r="X9" s="119" t="s">
        <v>135</v>
      </c>
      <c r="Y9" s="119"/>
      <c r="Z9" s="119"/>
    </row>
    <row r="10" spans="2:26" s="18" customFormat="1" ht="51">
      <c r="B10" s="15" t="s">
        <v>3</v>
      </c>
      <c r="C10" s="15" t="s">
        <v>4</v>
      </c>
      <c r="D10" s="15" t="s">
        <v>5</v>
      </c>
      <c r="E10" s="16" t="s">
        <v>6</v>
      </c>
      <c r="F10" s="16" t="s">
        <v>7</v>
      </c>
      <c r="G10" s="16" t="s">
        <v>34</v>
      </c>
      <c r="H10" s="17" t="s">
        <v>8</v>
      </c>
      <c r="I10" s="17" t="s">
        <v>8</v>
      </c>
      <c r="J10" s="1" t="s">
        <v>19</v>
      </c>
      <c r="K10" s="1" t="s">
        <v>20</v>
      </c>
      <c r="L10" s="1" t="s">
        <v>21</v>
      </c>
      <c r="M10" s="3" t="s">
        <v>22</v>
      </c>
      <c r="N10" s="17" t="s">
        <v>25</v>
      </c>
      <c r="O10" s="17" t="s">
        <v>36</v>
      </c>
      <c r="P10" s="2" t="s">
        <v>15</v>
      </c>
      <c r="Q10" s="1" t="s">
        <v>123</v>
      </c>
      <c r="R10" s="1" t="s">
        <v>11</v>
      </c>
      <c r="S10" s="2" t="s">
        <v>15</v>
      </c>
      <c r="T10" s="1" t="s">
        <v>124</v>
      </c>
      <c r="U10" s="1" t="s">
        <v>12</v>
      </c>
      <c r="V10" s="1" t="s">
        <v>17</v>
      </c>
      <c r="W10" s="1" t="s">
        <v>18</v>
      </c>
      <c r="X10" s="1" t="s">
        <v>133</v>
      </c>
      <c r="Y10" s="1" t="s">
        <v>132</v>
      </c>
      <c r="Z10" s="1" t="s">
        <v>134</v>
      </c>
    </row>
    <row r="11" spans="2:26">
      <c r="B11" s="19" t="s">
        <v>9</v>
      </c>
      <c r="C11" s="19"/>
      <c r="D11" s="19"/>
      <c r="E11" s="20"/>
      <c r="F11" s="21"/>
      <c r="G11" s="21"/>
      <c r="H11" s="22">
        <v>4414191657</v>
      </c>
      <c r="I11" s="22">
        <f>+I12+I80</f>
        <v>4414191657</v>
      </c>
      <c r="J11" s="22">
        <f>+J12+J80</f>
        <v>322837682.06999999</v>
      </c>
      <c r="K11" s="22">
        <f>+K12+K80</f>
        <v>0</v>
      </c>
      <c r="L11" s="22">
        <f>+L12+L80</f>
        <v>0</v>
      </c>
      <c r="M11" s="22">
        <f>+M12+M80</f>
        <v>0</v>
      </c>
      <c r="N11" s="22">
        <f>+J11+K11+L11+M11</f>
        <v>322837682.06999999</v>
      </c>
      <c r="O11" s="22">
        <f>+I11+N11</f>
        <v>4737029339.0699997</v>
      </c>
      <c r="P11" s="23">
        <f>+'04'!R11</f>
        <v>1746207816.3699999</v>
      </c>
      <c r="Q11" s="22">
        <f>+Q12+Q80</f>
        <v>368226213.65999997</v>
      </c>
      <c r="R11" s="23">
        <f>+P11+Q11</f>
        <v>2114434030.0299997</v>
      </c>
      <c r="S11" s="61">
        <f>+'04'!U11</f>
        <v>1461416845.3700001</v>
      </c>
      <c r="T11" s="22">
        <f>+T12+T80</f>
        <v>270601826.65999997</v>
      </c>
      <c r="U11" s="61">
        <f>+S11+T11</f>
        <v>1732018672.0300002</v>
      </c>
      <c r="V11" s="22">
        <f>+R11-U11</f>
        <v>382415357.99999952</v>
      </c>
      <c r="W11" s="22">
        <f>+O11-R11</f>
        <v>2622595309.04</v>
      </c>
      <c r="X11" s="72">
        <f>+R11/O11</f>
        <v>0.44636287400430524</v>
      </c>
      <c r="Y11" s="73">
        <f>+U11/R11</f>
        <v>0.81914055838640953</v>
      </c>
      <c r="Z11" s="72">
        <f>+U11/O11</f>
        <v>0.36563393385484916</v>
      </c>
    </row>
    <row r="12" spans="2:26">
      <c r="B12" s="23" t="s">
        <v>37</v>
      </c>
      <c r="C12" s="23"/>
      <c r="D12" s="23"/>
      <c r="E12" s="24"/>
      <c r="F12" s="25"/>
      <c r="G12" s="25"/>
      <c r="H12" s="23">
        <v>3844081899</v>
      </c>
      <c r="I12" s="23">
        <f>+I13+I35+I56</f>
        <v>3844081899</v>
      </c>
      <c r="J12" s="23">
        <f>+J13+J35+J56</f>
        <v>322837682.06999999</v>
      </c>
      <c r="K12" s="23">
        <f>+K13+K35+K56</f>
        <v>0</v>
      </c>
      <c r="L12" s="23">
        <f>+L13+L35+L56</f>
        <v>0</v>
      </c>
      <c r="M12" s="23">
        <f>+M13+M35+M56</f>
        <v>0</v>
      </c>
      <c r="N12" s="23">
        <f t="shared" ref="N12:N75" si="0">+J12+K12+L12+M12</f>
        <v>322837682.06999999</v>
      </c>
      <c r="O12" s="23">
        <f t="shared" ref="O12:O75" si="1">+I12+N12</f>
        <v>4166919581.0700002</v>
      </c>
      <c r="P12" s="23">
        <f>+'04'!R12</f>
        <v>1590508976.3699999</v>
      </c>
      <c r="Q12" s="23">
        <f>+Q13+Q35+Q56</f>
        <v>326528294.65999997</v>
      </c>
      <c r="R12" s="23">
        <f t="shared" ref="R12:R75" si="2">+P12+Q12</f>
        <v>1917037271.0299997</v>
      </c>
      <c r="S12" s="61">
        <f>+'04'!U12</f>
        <v>1374387365.3700001</v>
      </c>
      <c r="T12" s="23">
        <f>+T13+T35+T56</f>
        <v>253855922.66</v>
      </c>
      <c r="U12" s="61">
        <f t="shared" ref="U12:U75" si="3">+S12+T12</f>
        <v>1628243288.0300002</v>
      </c>
      <c r="V12" s="23">
        <f t="shared" ref="V12:V75" si="4">+R12-U12</f>
        <v>288793982.99999952</v>
      </c>
      <c r="W12" s="23">
        <f t="shared" ref="W12:W75" si="5">+O12-R12</f>
        <v>2249882310.0400004</v>
      </c>
      <c r="X12" s="72">
        <f t="shared" ref="X12:X75" si="6">+R12/O12</f>
        <v>0.46006101959321577</v>
      </c>
      <c r="Y12" s="73">
        <f t="shared" ref="Y12:Y75" si="7">+U12/R12</f>
        <v>0.84935400716292064</v>
      </c>
      <c r="Z12" s="72">
        <f t="shared" ref="Z12:Z75" si="8">+U12/O12</f>
        <v>0.39075467053095675</v>
      </c>
    </row>
    <row r="13" spans="2:26">
      <c r="B13" s="26" t="s">
        <v>37</v>
      </c>
      <c r="C13" s="26" t="s">
        <v>38</v>
      </c>
      <c r="D13" s="26" t="s">
        <v>5</v>
      </c>
      <c r="E13" s="27"/>
      <c r="F13" s="28"/>
      <c r="G13" s="28" t="s">
        <v>39</v>
      </c>
      <c r="H13" s="26">
        <v>1339318334</v>
      </c>
      <c r="I13" s="26">
        <f>SUM(I14:I34)</f>
        <v>1339318334</v>
      </c>
      <c r="J13" s="26">
        <f>SUM(J14:J34)</f>
        <v>50673.63</v>
      </c>
      <c r="K13" s="26">
        <f>SUM(K14:K34)</f>
        <v>0</v>
      </c>
      <c r="L13" s="26">
        <f>SUM(L14:L34)</f>
        <v>0</v>
      </c>
      <c r="M13" s="26">
        <f>SUM(M14:M34)</f>
        <v>0</v>
      </c>
      <c r="N13" s="26">
        <f t="shared" si="0"/>
        <v>50673.63</v>
      </c>
      <c r="O13" s="26">
        <f t="shared" si="1"/>
        <v>1339369007.6300001</v>
      </c>
      <c r="P13" s="23">
        <f>+'04'!R13</f>
        <v>386827682.85999995</v>
      </c>
      <c r="Q13" s="26">
        <f>SUM(Q14:Q34)</f>
        <v>101332985.78</v>
      </c>
      <c r="R13" s="23">
        <f t="shared" si="2"/>
        <v>488160668.63999999</v>
      </c>
      <c r="S13" s="61">
        <f>+'04'!U13</f>
        <v>272532694.86000001</v>
      </c>
      <c r="T13" s="26">
        <f>SUM(T14:T34)</f>
        <v>73309333.780000001</v>
      </c>
      <c r="U13" s="61">
        <f t="shared" si="3"/>
        <v>345842028.63999999</v>
      </c>
      <c r="V13" s="26">
        <f t="shared" si="4"/>
        <v>142318640</v>
      </c>
      <c r="W13" s="26">
        <f t="shared" si="5"/>
        <v>851208338.99000013</v>
      </c>
      <c r="X13" s="72">
        <f t="shared" si="6"/>
        <v>0.36447063196108692</v>
      </c>
      <c r="Y13" s="73">
        <f t="shared" si="7"/>
        <v>0.70845942915373505</v>
      </c>
      <c r="Z13" s="72">
        <f t="shared" si="8"/>
        <v>0.25821265586245268</v>
      </c>
    </row>
    <row r="14" spans="2:26">
      <c r="B14" s="19" t="s">
        <v>37</v>
      </c>
      <c r="C14" s="19" t="s">
        <v>38</v>
      </c>
      <c r="D14" s="19" t="s">
        <v>40</v>
      </c>
      <c r="E14" s="20" t="s">
        <v>41</v>
      </c>
      <c r="F14" s="21" t="s">
        <v>42</v>
      </c>
      <c r="G14" s="21" t="s">
        <v>43</v>
      </c>
      <c r="H14" s="19">
        <v>188150357</v>
      </c>
      <c r="I14" s="19">
        <v>188150357</v>
      </c>
      <c r="J14" s="19"/>
      <c r="K14" s="19"/>
      <c r="L14" s="19"/>
      <c r="M14" s="19"/>
      <c r="N14" s="19">
        <f t="shared" si="0"/>
        <v>0</v>
      </c>
      <c r="O14" s="19">
        <f t="shared" si="1"/>
        <v>188150357</v>
      </c>
      <c r="P14" s="23">
        <f>+'04'!R14</f>
        <v>74912851</v>
      </c>
      <c r="Q14" s="19">
        <v>19060465</v>
      </c>
      <c r="R14" s="23">
        <f t="shared" si="2"/>
        <v>93973316</v>
      </c>
      <c r="S14" s="61">
        <f>+'04'!U14</f>
        <v>72197611</v>
      </c>
      <c r="T14" s="19">
        <v>19060465</v>
      </c>
      <c r="U14" s="61">
        <f t="shared" si="3"/>
        <v>91258076</v>
      </c>
      <c r="V14" s="19">
        <f t="shared" si="4"/>
        <v>2715240</v>
      </c>
      <c r="W14" s="19">
        <f t="shared" si="5"/>
        <v>94177041</v>
      </c>
      <c r="X14" s="72">
        <f t="shared" si="6"/>
        <v>0.49945861117871809</v>
      </c>
      <c r="Y14" s="73">
        <f t="shared" si="7"/>
        <v>0.97110626595319893</v>
      </c>
      <c r="Z14" s="72">
        <f t="shared" si="8"/>
        <v>0.48502738689993558</v>
      </c>
    </row>
    <row r="15" spans="2:26">
      <c r="B15" s="19" t="s">
        <v>37</v>
      </c>
      <c r="C15" s="19" t="s">
        <v>38</v>
      </c>
      <c r="D15" s="19" t="s">
        <v>44</v>
      </c>
      <c r="E15" s="20" t="s">
        <v>41</v>
      </c>
      <c r="F15" s="21" t="s">
        <v>42</v>
      </c>
      <c r="G15" s="21" t="s">
        <v>43</v>
      </c>
      <c r="H15" s="19">
        <v>394450492</v>
      </c>
      <c r="I15" s="19">
        <v>394450492</v>
      </c>
      <c r="J15" s="19"/>
      <c r="K15" s="19"/>
      <c r="L15" s="19"/>
      <c r="M15" s="19"/>
      <c r="N15" s="19">
        <f t="shared" si="0"/>
        <v>0</v>
      </c>
      <c r="O15" s="19">
        <f t="shared" si="1"/>
        <v>394450492</v>
      </c>
      <c r="P15" s="23">
        <f>+'04'!R15</f>
        <v>113646035</v>
      </c>
      <c r="Q15" s="19">
        <v>29005667</v>
      </c>
      <c r="R15" s="23">
        <f t="shared" si="2"/>
        <v>142651702</v>
      </c>
      <c r="S15" s="61">
        <f>+'04'!U15</f>
        <v>85573343</v>
      </c>
      <c r="T15" s="19">
        <v>22457566</v>
      </c>
      <c r="U15" s="61">
        <f t="shared" si="3"/>
        <v>108030909</v>
      </c>
      <c r="V15" s="19">
        <f t="shared" si="4"/>
        <v>34620793</v>
      </c>
      <c r="W15" s="19">
        <f t="shared" si="5"/>
        <v>251798790</v>
      </c>
      <c r="X15" s="72">
        <f t="shared" si="6"/>
        <v>0.361646657548091</v>
      </c>
      <c r="Y15" s="73">
        <f t="shared" si="7"/>
        <v>0.7573054333414122</v>
      </c>
      <c r="Z15" s="72">
        <f t="shared" si="8"/>
        <v>0.27387697871093036</v>
      </c>
    </row>
    <row r="16" spans="2:26">
      <c r="B16" s="19" t="s">
        <v>37</v>
      </c>
      <c r="C16" s="19" t="s">
        <v>38</v>
      </c>
      <c r="D16" s="19" t="s">
        <v>45</v>
      </c>
      <c r="E16" s="20" t="s">
        <v>41</v>
      </c>
      <c r="F16" s="21" t="s">
        <v>42</v>
      </c>
      <c r="G16" s="21" t="s">
        <v>43</v>
      </c>
      <c r="H16" s="19">
        <v>436413310</v>
      </c>
      <c r="I16" s="19">
        <v>436413310</v>
      </c>
      <c r="J16" s="19"/>
      <c r="K16" s="19"/>
      <c r="L16" s="19"/>
      <c r="M16" s="19"/>
      <c r="N16" s="19">
        <f t="shared" si="0"/>
        <v>0</v>
      </c>
      <c r="O16" s="19">
        <f t="shared" si="1"/>
        <v>436413310</v>
      </c>
      <c r="P16" s="23">
        <f>+'04'!R16</f>
        <v>123968784</v>
      </c>
      <c r="Q16" s="19">
        <v>31640323</v>
      </c>
      <c r="R16" s="23">
        <f t="shared" si="2"/>
        <v>155609107</v>
      </c>
      <c r="S16" s="61">
        <f>+'04'!U16</f>
        <v>93346184</v>
      </c>
      <c r="T16" s="19">
        <v>24497443</v>
      </c>
      <c r="U16" s="61">
        <f t="shared" si="3"/>
        <v>117843627</v>
      </c>
      <c r="V16" s="19">
        <f t="shared" si="4"/>
        <v>37765480</v>
      </c>
      <c r="W16" s="19">
        <f t="shared" si="5"/>
        <v>280804203</v>
      </c>
      <c r="X16" s="72">
        <f t="shared" si="6"/>
        <v>0.35656361397410175</v>
      </c>
      <c r="Y16" s="73">
        <f t="shared" si="7"/>
        <v>0.75730546413327848</v>
      </c>
      <c r="Z16" s="72">
        <f t="shared" si="8"/>
        <v>0.2700275731736963</v>
      </c>
    </row>
    <row r="17" spans="2:26">
      <c r="B17" s="19" t="s">
        <v>37</v>
      </c>
      <c r="C17" s="19" t="s">
        <v>38</v>
      </c>
      <c r="D17" s="19" t="s">
        <v>46</v>
      </c>
      <c r="E17" s="20" t="s">
        <v>41</v>
      </c>
      <c r="F17" s="21" t="s">
        <v>42</v>
      </c>
      <c r="G17" s="21" t="s">
        <v>43</v>
      </c>
      <c r="H17" s="19">
        <v>8392564</v>
      </c>
      <c r="I17" s="19">
        <v>8392564</v>
      </c>
      <c r="J17" s="19"/>
      <c r="K17" s="19"/>
      <c r="L17" s="19"/>
      <c r="M17" s="19"/>
      <c r="N17" s="19">
        <f t="shared" si="0"/>
        <v>0</v>
      </c>
      <c r="O17" s="19">
        <f t="shared" si="1"/>
        <v>8392564</v>
      </c>
      <c r="P17" s="23">
        <f>+'04'!R17</f>
        <v>1892105</v>
      </c>
      <c r="Q17" s="19">
        <v>482918</v>
      </c>
      <c r="R17" s="23">
        <f t="shared" si="2"/>
        <v>2375023</v>
      </c>
      <c r="S17" s="61">
        <f>+'04'!U17</f>
        <v>1424720</v>
      </c>
      <c r="T17" s="19">
        <v>373899</v>
      </c>
      <c r="U17" s="61">
        <f t="shared" si="3"/>
        <v>1798619</v>
      </c>
      <c r="V17" s="19">
        <f t="shared" si="4"/>
        <v>576404</v>
      </c>
      <c r="W17" s="19">
        <f t="shared" si="5"/>
        <v>6017541</v>
      </c>
      <c r="X17" s="72">
        <f t="shared" si="6"/>
        <v>0.28299134805525461</v>
      </c>
      <c r="Y17" s="73">
        <f t="shared" si="7"/>
        <v>0.75730592924784312</v>
      </c>
      <c r="Z17" s="72">
        <f t="shared" si="8"/>
        <v>0.21431102580808439</v>
      </c>
    </row>
    <row r="18" spans="2:26">
      <c r="B18" s="19" t="s">
        <v>37</v>
      </c>
      <c r="C18" s="19" t="s">
        <v>38</v>
      </c>
      <c r="D18" s="19" t="s">
        <v>47</v>
      </c>
      <c r="E18" s="20" t="s">
        <v>41</v>
      </c>
      <c r="F18" s="21" t="s">
        <v>42</v>
      </c>
      <c r="G18" s="21" t="s">
        <v>43</v>
      </c>
      <c r="H18" s="19">
        <v>13000000</v>
      </c>
      <c r="I18" s="19">
        <v>13000000</v>
      </c>
      <c r="J18" s="19"/>
      <c r="K18" s="19"/>
      <c r="L18" s="19"/>
      <c r="M18" s="19"/>
      <c r="N18" s="19">
        <f t="shared" si="0"/>
        <v>0</v>
      </c>
      <c r="O18" s="19">
        <f t="shared" si="1"/>
        <v>13000000</v>
      </c>
      <c r="P18" s="23">
        <f>+'04'!R18</f>
        <v>2276931</v>
      </c>
      <c r="Q18" s="19">
        <v>334632</v>
      </c>
      <c r="R18" s="23">
        <f t="shared" si="2"/>
        <v>2611563</v>
      </c>
      <c r="S18" s="61">
        <f>+'04'!U18</f>
        <v>1807476</v>
      </c>
      <c r="T18" s="19">
        <v>334632</v>
      </c>
      <c r="U18" s="61">
        <f t="shared" si="3"/>
        <v>2142108</v>
      </c>
      <c r="V18" s="19">
        <f t="shared" si="4"/>
        <v>469455</v>
      </c>
      <c r="W18" s="19">
        <f t="shared" si="5"/>
        <v>10388437</v>
      </c>
      <c r="X18" s="72">
        <f t="shared" si="6"/>
        <v>0.20088946153846154</v>
      </c>
      <c r="Y18" s="73">
        <f t="shared" si="7"/>
        <v>0.82023983338713258</v>
      </c>
      <c r="Z18" s="72">
        <f t="shared" si="8"/>
        <v>0.16477753846153848</v>
      </c>
    </row>
    <row r="19" spans="2:26">
      <c r="B19" s="19" t="s">
        <v>37</v>
      </c>
      <c r="C19" s="19" t="s">
        <v>38</v>
      </c>
      <c r="D19" s="19" t="s">
        <v>48</v>
      </c>
      <c r="E19" s="20" t="s">
        <v>41</v>
      </c>
      <c r="F19" s="21" t="s">
        <v>42</v>
      </c>
      <c r="G19" s="21" t="s">
        <v>43</v>
      </c>
      <c r="H19" s="19">
        <v>8000000</v>
      </c>
      <c r="I19" s="19">
        <v>8000000</v>
      </c>
      <c r="J19" s="19"/>
      <c r="K19" s="19"/>
      <c r="L19" s="19"/>
      <c r="M19" s="19"/>
      <c r="N19" s="19">
        <f t="shared" si="0"/>
        <v>0</v>
      </c>
      <c r="O19" s="19">
        <f t="shared" si="1"/>
        <v>8000000</v>
      </c>
      <c r="P19" s="23">
        <f>+'04'!R19</f>
        <v>0</v>
      </c>
      <c r="Q19" s="19">
        <v>0</v>
      </c>
      <c r="R19" s="23">
        <f t="shared" si="2"/>
        <v>0</v>
      </c>
      <c r="S19" s="61">
        <f>+'04'!U19</f>
        <v>0</v>
      </c>
      <c r="T19" s="19">
        <v>0</v>
      </c>
      <c r="U19" s="61">
        <f t="shared" si="3"/>
        <v>0</v>
      </c>
      <c r="V19" s="19">
        <f t="shared" si="4"/>
        <v>0</v>
      </c>
      <c r="W19" s="19">
        <f t="shared" si="5"/>
        <v>8000000</v>
      </c>
      <c r="X19" s="72">
        <f t="shared" si="6"/>
        <v>0</v>
      </c>
      <c r="Y19" s="73" t="e">
        <f t="shared" si="7"/>
        <v>#DIV/0!</v>
      </c>
      <c r="Z19" s="72">
        <f t="shared" si="8"/>
        <v>0</v>
      </c>
    </row>
    <row r="20" spans="2:26">
      <c r="B20" s="19" t="s">
        <v>37</v>
      </c>
      <c r="C20" s="19" t="s">
        <v>38</v>
      </c>
      <c r="D20" s="19" t="s">
        <v>49</v>
      </c>
      <c r="E20" s="20" t="s">
        <v>41</v>
      </c>
      <c r="F20" s="21" t="s">
        <v>42</v>
      </c>
      <c r="G20" s="21" t="s">
        <v>43</v>
      </c>
      <c r="H20" s="19">
        <v>17000000</v>
      </c>
      <c r="I20" s="19">
        <v>17000000</v>
      </c>
      <c r="J20" s="19"/>
      <c r="K20" s="19"/>
      <c r="L20" s="19"/>
      <c r="M20" s="19"/>
      <c r="N20" s="19">
        <f t="shared" si="0"/>
        <v>0</v>
      </c>
      <c r="O20" s="19">
        <f t="shared" si="1"/>
        <v>17000000</v>
      </c>
      <c r="P20" s="23">
        <f>+'04'!R20</f>
        <v>0</v>
      </c>
      <c r="Q20" s="19"/>
      <c r="R20" s="23">
        <f t="shared" si="2"/>
        <v>0</v>
      </c>
      <c r="S20" s="61">
        <f>+'04'!U20</f>
        <v>0</v>
      </c>
      <c r="T20" s="19"/>
      <c r="U20" s="61">
        <f t="shared" si="3"/>
        <v>0</v>
      </c>
      <c r="V20" s="19">
        <f t="shared" si="4"/>
        <v>0</v>
      </c>
      <c r="W20" s="19">
        <f t="shared" si="5"/>
        <v>17000000</v>
      </c>
      <c r="X20" s="72">
        <f t="shared" si="6"/>
        <v>0</v>
      </c>
      <c r="Y20" s="73" t="e">
        <f t="shared" si="7"/>
        <v>#DIV/0!</v>
      </c>
      <c r="Z20" s="72">
        <f t="shared" si="8"/>
        <v>0</v>
      </c>
    </row>
    <row r="21" spans="2:26">
      <c r="B21" s="19" t="s">
        <v>37</v>
      </c>
      <c r="C21" s="19" t="s">
        <v>38</v>
      </c>
      <c r="D21" s="19" t="s">
        <v>50</v>
      </c>
      <c r="E21" s="20" t="s">
        <v>51</v>
      </c>
      <c r="F21" s="21" t="s">
        <v>52</v>
      </c>
      <c r="G21" s="21" t="s">
        <v>53</v>
      </c>
      <c r="H21" s="19">
        <v>2500000</v>
      </c>
      <c r="I21" s="19">
        <v>2500000</v>
      </c>
      <c r="J21" s="19"/>
      <c r="K21" s="19"/>
      <c r="L21" s="19"/>
      <c r="M21" s="19"/>
      <c r="N21" s="19">
        <f t="shared" si="0"/>
        <v>0</v>
      </c>
      <c r="O21" s="19">
        <f t="shared" si="1"/>
        <v>2500000</v>
      </c>
      <c r="P21" s="23">
        <f>+'04'!R21</f>
        <v>7487483</v>
      </c>
      <c r="Q21" s="19">
        <v>1641123</v>
      </c>
      <c r="R21" s="23">
        <f t="shared" si="2"/>
        <v>9128606</v>
      </c>
      <c r="S21" s="61">
        <f>+'04'!U21</f>
        <v>1779820</v>
      </c>
      <c r="T21" s="19">
        <v>1094594</v>
      </c>
      <c r="U21" s="61">
        <f t="shared" si="3"/>
        <v>2874414</v>
      </c>
      <c r="V21" s="19">
        <f t="shared" si="4"/>
        <v>6254192</v>
      </c>
      <c r="W21" s="19">
        <f t="shared" si="5"/>
        <v>-6628606</v>
      </c>
      <c r="X21" s="72">
        <f t="shared" si="6"/>
        <v>3.6514424000000001</v>
      </c>
      <c r="Y21" s="73">
        <f t="shared" si="7"/>
        <v>0.31487984036116795</v>
      </c>
      <c r="Z21" s="72">
        <f t="shared" si="8"/>
        <v>1.1497656000000001</v>
      </c>
    </row>
    <row r="22" spans="2:26">
      <c r="B22" s="19" t="s">
        <v>37</v>
      </c>
      <c r="C22" s="19" t="s">
        <v>38</v>
      </c>
      <c r="D22" s="19" t="s">
        <v>54</v>
      </c>
      <c r="E22" s="20" t="s">
        <v>55</v>
      </c>
      <c r="F22" s="21" t="s">
        <v>56</v>
      </c>
      <c r="G22" s="21" t="s">
        <v>57</v>
      </c>
      <c r="H22" s="19">
        <v>69948950</v>
      </c>
      <c r="I22" s="19">
        <v>69948950</v>
      </c>
      <c r="J22" s="19"/>
      <c r="K22" s="19"/>
      <c r="L22" s="19"/>
      <c r="M22" s="19"/>
      <c r="N22" s="19">
        <f t="shared" si="0"/>
        <v>0</v>
      </c>
      <c r="O22" s="19">
        <f t="shared" si="1"/>
        <v>69948950</v>
      </c>
      <c r="P22" s="23">
        <f>+'04'!R22</f>
        <v>20457536</v>
      </c>
      <c r="Q22" s="19">
        <v>5212427</v>
      </c>
      <c r="R22" s="23">
        <f t="shared" si="2"/>
        <v>25669963</v>
      </c>
      <c r="S22" s="61">
        <f>+'04'!U22</f>
        <v>0</v>
      </c>
      <c r="T22" s="19">
        <v>0</v>
      </c>
      <c r="U22" s="61">
        <f t="shared" si="3"/>
        <v>0</v>
      </c>
      <c r="V22" s="19">
        <f t="shared" si="4"/>
        <v>25669963</v>
      </c>
      <c r="W22" s="19">
        <f t="shared" si="5"/>
        <v>44278987</v>
      </c>
      <c r="X22" s="72">
        <f t="shared" si="6"/>
        <v>0.36698139142903502</v>
      </c>
      <c r="Y22" s="73">
        <f t="shared" si="7"/>
        <v>0</v>
      </c>
      <c r="Z22" s="72">
        <f t="shared" si="8"/>
        <v>0</v>
      </c>
    </row>
    <row r="23" spans="2:26">
      <c r="B23" s="19" t="s">
        <v>37</v>
      </c>
      <c r="C23" s="19" t="s">
        <v>38</v>
      </c>
      <c r="D23" s="19" t="s">
        <v>58</v>
      </c>
      <c r="E23" s="20" t="s">
        <v>55</v>
      </c>
      <c r="F23" s="21" t="s">
        <v>56</v>
      </c>
      <c r="G23" s="21" t="s">
        <v>57</v>
      </c>
      <c r="H23" s="19">
        <v>84344630</v>
      </c>
      <c r="I23" s="19">
        <v>84344630</v>
      </c>
      <c r="J23" s="19"/>
      <c r="K23" s="19"/>
      <c r="L23" s="19"/>
      <c r="M23" s="19"/>
      <c r="N23" s="19">
        <f t="shared" si="0"/>
        <v>0</v>
      </c>
      <c r="O23" s="19">
        <f t="shared" si="1"/>
        <v>84344630</v>
      </c>
      <c r="P23" s="23">
        <f>+'04'!R23</f>
        <v>18918662</v>
      </c>
      <c r="Q23" s="19">
        <v>5008949</v>
      </c>
      <c r="R23" s="23">
        <f t="shared" si="2"/>
        <v>23927611</v>
      </c>
      <c r="S23" s="61">
        <f>+'04'!U23</f>
        <v>0</v>
      </c>
      <c r="T23" s="19">
        <v>0</v>
      </c>
      <c r="U23" s="61">
        <f t="shared" si="3"/>
        <v>0</v>
      </c>
      <c r="V23" s="19">
        <f t="shared" si="4"/>
        <v>23927611</v>
      </c>
      <c r="W23" s="19">
        <f t="shared" si="5"/>
        <v>60417019</v>
      </c>
      <c r="X23" s="72">
        <f t="shared" si="6"/>
        <v>0.28368861182982247</v>
      </c>
      <c r="Y23" s="73">
        <f t="shared" si="7"/>
        <v>0</v>
      </c>
      <c r="Z23" s="72">
        <f t="shared" si="8"/>
        <v>0</v>
      </c>
    </row>
    <row r="24" spans="2:26">
      <c r="B24" s="19" t="s">
        <v>37</v>
      </c>
      <c r="C24" s="19" t="s">
        <v>38</v>
      </c>
      <c r="D24" s="19" t="s">
        <v>59</v>
      </c>
      <c r="E24" s="20" t="s">
        <v>55</v>
      </c>
      <c r="F24" s="21" t="s">
        <v>56</v>
      </c>
      <c r="G24" s="21" t="s">
        <v>57</v>
      </c>
      <c r="H24" s="19">
        <v>93317463</v>
      </c>
      <c r="I24" s="19">
        <v>93317463</v>
      </c>
      <c r="J24" s="19"/>
      <c r="K24" s="19"/>
      <c r="L24" s="19"/>
      <c r="M24" s="19"/>
      <c r="N24" s="19">
        <f t="shared" si="0"/>
        <v>0</v>
      </c>
      <c r="O24" s="19">
        <f t="shared" si="1"/>
        <v>93317463</v>
      </c>
      <c r="P24" s="23">
        <f>+'04'!R24</f>
        <v>20637091</v>
      </c>
      <c r="Q24" s="19">
        <v>5463924</v>
      </c>
      <c r="R24" s="23">
        <f t="shared" si="2"/>
        <v>26101015</v>
      </c>
      <c r="S24" s="61">
        <f>+'04'!U24</f>
        <v>0</v>
      </c>
      <c r="T24" s="19">
        <v>0</v>
      </c>
      <c r="U24" s="61">
        <f t="shared" si="3"/>
        <v>0</v>
      </c>
      <c r="V24" s="19">
        <f t="shared" si="4"/>
        <v>26101015</v>
      </c>
      <c r="W24" s="19">
        <f t="shared" si="5"/>
        <v>67216448</v>
      </c>
      <c r="X24" s="72">
        <f t="shared" si="6"/>
        <v>0.27970129235082186</v>
      </c>
      <c r="Y24" s="73">
        <f t="shared" si="7"/>
        <v>0</v>
      </c>
      <c r="Z24" s="72">
        <f t="shared" si="8"/>
        <v>0</v>
      </c>
    </row>
    <row r="25" spans="2:26">
      <c r="B25" s="19" t="s">
        <v>37</v>
      </c>
      <c r="C25" s="19" t="s">
        <v>38</v>
      </c>
      <c r="D25" s="19" t="s">
        <v>60</v>
      </c>
      <c r="E25" s="20" t="s">
        <v>55</v>
      </c>
      <c r="F25" s="21" t="s">
        <v>56</v>
      </c>
      <c r="G25" s="21" t="s">
        <v>57</v>
      </c>
      <c r="H25" s="19">
        <v>1794568</v>
      </c>
      <c r="I25" s="19">
        <v>1794568</v>
      </c>
      <c r="J25" s="19"/>
      <c r="K25" s="19"/>
      <c r="L25" s="19"/>
      <c r="M25" s="19"/>
      <c r="N25" s="19">
        <f t="shared" si="0"/>
        <v>0</v>
      </c>
      <c r="O25" s="19">
        <f t="shared" si="1"/>
        <v>1794568</v>
      </c>
      <c r="P25" s="23">
        <f>+'04'!R25</f>
        <v>314979</v>
      </c>
      <c r="Q25" s="19">
        <v>83395</v>
      </c>
      <c r="R25" s="23">
        <f t="shared" si="2"/>
        <v>398374</v>
      </c>
      <c r="S25" s="61">
        <f>+'04'!U25</f>
        <v>0</v>
      </c>
      <c r="T25" s="19">
        <v>0</v>
      </c>
      <c r="U25" s="61">
        <f t="shared" si="3"/>
        <v>0</v>
      </c>
      <c r="V25" s="19">
        <f t="shared" si="4"/>
        <v>398374</v>
      </c>
      <c r="W25" s="19">
        <f t="shared" si="5"/>
        <v>1396194</v>
      </c>
      <c r="X25" s="72">
        <f t="shared" si="6"/>
        <v>0.22198880176176106</v>
      </c>
      <c r="Y25" s="73">
        <f t="shared" si="7"/>
        <v>0</v>
      </c>
      <c r="Z25" s="72">
        <f t="shared" si="8"/>
        <v>0</v>
      </c>
    </row>
    <row r="26" spans="2:26">
      <c r="B26" s="19" t="s">
        <v>37</v>
      </c>
      <c r="C26" s="19" t="s">
        <v>38</v>
      </c>
      <c r="D26" s="19" t="s">
        <v>61</v>
      </c>
      <c r="E26" s="20" t="s">
        <v>62</v>
      </c>
      <c r="F26" s="21" t="s">
        <v>63</v>
      </c>
      <c r="G26" s="21" t="s">
        <v>64</v>
      </c>
      <c r="H26" s="19">
        <v>2000000</v>
      </c>
      <c r="I26" s="19">
        <v>2000000</v>
      </c>
      <c r="J26" s="19"/>
      <c r="K26" s="19"/>
      <c r="L26" s="19"/>
      <c r="M26" s="19"/>
      <c r="N26" s="19">
        <f t="shared" si="0"/>
        <v>0</v>
      </c>
      <c r="O26" s="19">
        <f t="shared" si="1"/>
        <v>2000000</v>
      </c>
      <c r="P26" s="23">
        <f>+'04'!R26</f>
        <v>39203.230000000003</v>
      </c>
      <c r="Q26" s="19">
        <v>3998.7800000000007</v>
      </c>
      <c r="R26" s="23">
        <f t="shared" si="2"/>
        <v>43202.01</v>
      </c>
      <c r="S26" s="61">
        <f>+'04'!U26</f>
        <v>39203.230000000003</v>
      </c>
      <c r="T26" s="19">
        <v>3998.7800000000007</v>
      </c>
      <c r="U26" s="61">
        <f t="shared" si="3"/>
        <v>43202.01</v>
      </c>
      <c r="V26" s="19">
        <f t="shared" si="4"/>
        <v>0</v>
      </c>
      <c r="W26" s="19">
        <f t="shared" si="5"/>
        <v>1956797.99</v>
      </c>
      <c r="X26" s="72">
        <f t="shared" si="6"/>
        <v>2.1601005E-2</v>
      </c>
      <c r="Y26" s="73">
        <f t="shared" si="7"/>
        <v>1</v>
      </c>
      <c r="Z26" s="72">
        <f t="shared" si="8"/>
        <v>2.1601005E-2</v>
      </c>
    </row>
    <row r="27" spans="2:26">
      <c r="B27" s="19" t="s">
        <v>37</v>
      </c>
      <c r="C27" s="19" t="s">
        <v>38</v>
      </c>
      <c r="D27" s="19" t="s">
        <v>65</v>
      </c>
      <c r="E27" s="20" t="s">
        <v>66</v>
      </c>
      <c r="F27" s="21" t="s">
        <v>52</v>
      </c>
      <c r="G27" s="21" t="s">
        <v>67</v>
      </c>
      <c r="H27" s="19">
        <v>1000</v>
      </c>
      <c r="I27" s="19">
        <v>1000</v>
      </c>
      <c r="J27" s="19"/>
      <c r="K27" s="19"/>
      <c r="L27" s="19"/>
      <c r="M27" s="19"/>
      <c r="N27" s="19">
        <f t="shared" si="0"/>
        <v>0</v>
      </c>
      <c r="O27" s="19">
        <f t="shared" si="1"/>
        <v>1000</v>
      </c>
      <c r="P27" s="23">
        <f>+'04'!R27</f>
        <v>0</v>
      </c>
      <c r="Q27" s="19"/>
      <c r="R27" s="23">
        <f t="shared" si="2"/>
        <v>0</v>
      </c>
      <c r="S27" s="61">
        <f>+'04'!U27</f>
        <v>0</v>
      </c>
      <c r="T27" s="19"/>
      <c r="U27" s="61">
        <f t="shared" si="3"/>
        <v>0</v>
      </c>
      <c r="V27" s="19">
        <f t="shared" si="4"/>
        <v>0</v>
      </c>
      <c r="W27" s="19">
        <f t="shared" si="5"/>
        <v>1000</v>
      </c>
      <c r="X27" s="72">
        <f t="shared" si="6"/>
        <v>0</v>
      </c>
      <c r="Y27" s="73" t="e">
        <f t="shared" si="7"/>
        <v>#DIV/0!</v>
      </c>
      <c r="Z27" s="72">
        <f t="shared" si="8"/>
        <v>0</v>
      </c>
    </row>
    <row r="28" spans="2:26">
      <c r="B28" s="19" t="s">
        <v>37</v>
      </c>
      <c r="C28" s="19" t="s">
        <v>38</v>
      </c>
      <c r="D28" s="19" t="s">
        <v>68</v>
      </c>
      <c r="E28" s="20" t="s">
        <v>69</v>
      </c>
      <c r="F28" s="21" t="s">
        <v>42</v>
      </c>
      <c r="G28" s="21" t="s">
        <v>70</v>
      </c>
      <c r="H28" s="19">
        <v>12000000</v>
      </c>
      <c r="I28" s="19">
        <v>12000000</v>
      </c>
      <c r="J28" s="19"/>
      <c r="K28" s="19"/>
      <c r="L28" s="19"/>
      <c r="M28" s="19"/>
      <c r="N28" s="19">
        <f t="shared" si="0"/>
        <v>0</v>
      </c>
      <c r="O28" s="19">
        <f t="shared" si="1"/>
        <v>12000000</v>
      </c>
      <c r="P28" s="23">
        <f>+'04'!R28</f>
        <v>2225349</v>
      </c>
      <c r="Q28" s="19">
        <v>3395164</v>
      </c>
      <c r="R28" s="23">
        <f t="shared" si="2"/>
        <v>5620513</v>
      </c>
      <c r="S28" s="61">
        <f>+'04'!U28</f>
        <v>1943684</v>
      </c>
      <c r="T28" s="19">
        <v>3393622</v>
      </c>
      <c r="U28" s="61">
        <f t="shared" si="3"/>
        <v>5337306</v>
      </c>
      <c r="V28" s="19">
        <f t="shared" si="4"/>
        <v>283207</v>
      </c>
      <c r="W28" s="19">
        <f t="shared" si="5"/>
        <v>6379487</v>
      </c>
      <c r="X28" s="72">
        <f t="shared" si="6"/>
        <v>0.46837608333333336</v>
      </c>
      <c r="Y28" s="73">
        <f t="shared" si="7"/>
        <v>0.94961189485728437</v>
      </c>
      <c r="Z28" s="72">
        <f t="shared" si="8"/>
        <v>0.44477549999999999</v>
      </c>
    </row>
    <row r="29" spans="2:26">
      <c r="B29" s="19" t="s">
        <v>37</v>
      </c>
      <c r="C29" s="19" t="s">
        <v>38</v>
      </c>
      <c r="D29" s="19" t="s">
        <v>71</v>
      </c>
      <c r="E29" s="20" t="s">
        <v>72</v>
      </c>
      <c r="F29" s="21" t="s">
        <v>73</v>
      </c>
      <c r="G29" s="21" t="s">
        <v>74</v>
      </c>
      <c r="H29" s="19">
        <v>1000</v>
      </c>
      <c r="I29" s="19">
        <v>1000</v>
      </c>
      <c r="J29" s="19">
        <v>50673.63</v>
      </c>
      <c r="K29" s="19"/>
      <c r="L29" s="19"/>
      <c r="M29" s="19"/>
      <c r="N29" s="19">
        <f t="shared" si="0"/>
        <v>50673.63</v>
      </c>
      <c r="O29" s="19">
        <f t="shared" si="1"/>
        <v>51673.63</v>
      </c>
      <c r="P29" s="23">
        <f>+'04'!R29</f>
        <v>50673.63</v>
      </c>
      <c r="Q29" s="19">
        <v>0</v>
      </c>
      <c r="R29" s="23">
        <f t="shared" si="2"/>
        <v>50673.63</v>
      </c>
      <c r="S29" s="61">
        <f>+'04'!U29</f>
        <v>50673.63</v>
      </c>
      <c r="T29" s="19">
        <v>0</v>
      </c>
      <c r="U29" s="61">
        <f t="shared" si="3"/>
        <v>50673.63</v>
      </c>
      <c r="V29" s="19">
        <f t="shared" si="4"/>
        <v>0</v>
      </c>
      <c r="W29" s="19">
        <f t="shared" si="5"/>
        <v>1000</v>
      </c>
      <c r="X29" s="72">
        <f t="shared" si="6"/>
        <v>0.98064776947158538</v>
      </c>
      <c r="Y29" s="73">
        <f t="shared" si="7"/>
        <v>1</v>
      </c>
      <c r="Z29" s="72">
        <f t="shared" si="8"/>
        <v>0.98064776947158538</v>
      </c>
    </row>
    <row r="30" spans="2:26">
      <c r="B30" s="19" t="s">
        <v>37</v>
      </c>
      <c r="C30" s="19" t="s">
        <v>38</v>
      </c>
      <c r="D30" s="19" t="s">
        <v>75</v>
      </c>
      <c r="E30" s="20" t="s">
        <v>76</v>
      </c>
      <c r="F30" s="21" t="s">
        <v>77</v>
      </c>
      <c r="G30" s="21" t="s">
        <v>78</v>
      </c>
      <c r="H30" s="19">
        <v>8000000</v>
      </c>
      <c r="I30" s="19">
        <v>8000000</v>
      </c>
      <c r="J30" s="19"/>
      <c r="K30" s="19"/>
      <c r="L30" s="19"/>
      <c r="M30" s="19"/>
      <c r="N30" s="19">
        <f t="shared" si="0"/>
        <v>0</v>
      </c>
      <c r="O30" s="19">
        <f t="shared" si="1"/>
        <v>8000000</v>
      </c>
      <c r="P30" s="23">
        <f>+'04'!R30</f>
        <v>0</v>
      </c>
      <c r="Q30" s="19"/>
      <c r="R30" s="23">
        <f t="shared" si="2"/>
        <v>0</v>
      </c>
      <c r="S30" s="61">
        <f>+'04'!U30</f>
        <v>14369980</v>
      </c>
      <c r="T30" s="19">
        <v>2093114</v>
      </c>
      <c r="U30" s="61">
        <f t="shared" si="3"/>
        <v>16463094</v>
      </c>
      <c r="V30" s="19">
        <f t="shared" si="4"/>
        <v>-16463094</v>
      </c>
      <c r="W30" s="19">
        <f t="shared" si="5"/>
        <v>8000000</v>
      </c>
      <c r="X30" s="72">
        <f t="shared" si="6"/>
        <v>0</v>
      </c>
      <c r="Y30" s="73" t="e">
        <f t="shared" si="7"/>
        <v>#DIV/0!</v>
      </c>
      <c r="Z30" s="72">
        <f t="shared" si="8"/>
        <v>2.0578867500000002</v>
      </c>
    </row>
    <row r="31" spans="2:26">
      <c r="B31" s="19" t="s">
        <v>37</v>
      </c>
      <c r="C31" s="19" t="s">
        <v>38</v>
      </c>
      <c r="D31" s="19" t="s">
        <v>79</v>
      </c>
      <c r="E31" s="20" t="s">
        <v>80</v>
      </c>
      <c r="F31" s="21" t="s">
        <v>81</v>
      </c>
      <c r="G31" s="21" t="s">
        <v>82</v>
      </c>
      <c r="H31" s="19">
        <v>1000</v>
      </c>
      <c r="I31" s="19">
        <v>1000</v>
      </c>
      <c r="J31" s="19"/>
      <c r="K31" s="19"/>
      <c r="L31" s="19"/>
      <c r="M31" s="19"/>
      <c r="N31" s="19">
        <f t="shared" si="0"/>
        <v>0</v>
      </c>
      <c r="O31" s="19">
        <f t="shared" si="1"/>
        <v>1000</v>
      </c>
      <c r="P31" s="23">
        <f>+'04'!R31</f>
        <v>0</v>
      </c>
      <c r="Q31" s="19"/>
      <c r="R31" s="23">
        <f t="shared" si="2"/>
        <v>0</v>
      </c>
      <c r="S31" s="61">
        <f>+'04'!U31</f>
        <v>0</v>
      </c>
      <c r="T31" s="19"/>
      <c r="U31" s="61">
        <f t="shared" si="3"/>
        <v>0</v>
      </c>
      <c r="V31" s="19">
        <f t="shared" si="4"/>
        <v>0</v>
      </c>
      <c r="W31" s="19">
        <f t="shared" si="5"/>
        <v>1000</v>
      </c>
      <c r="X31" s="72">
        <f t="shared" si="6"/>
        <v>0</v>
      </c>
      <c r="Y31" s="73" t="e">
        <f t="shared" si="7"/>
        <v>#DIV/0!</v>
      </c>
      <c r="Z31" s="72">
        <f t="shared" si="8"/>
        <v>0</v>
      </c>
    </row>
    <row r="32" spans="2:26">
      <c r="B32" s="19" t="s">
        <v>37</v>
      </c>
      <c r="C32" s="19" t="s">
        <v>38</v>
      </c>
      <c r="D32" s="19" t="s">
        <v>83</v>
      </c>
      <c r="E32" s="20" t="s">
        <v>84</v>
      </c>
      <c r="F32" s="21" t="s">
        <v>85</v>
      </c>
      <c r="G32" s="21" t="s">
        <v>86</v>
      </c>
      <c r="H32" s="19">
        <v>1000</v>
      </c>
      <c r="I32" s="19">
        <v>1000</v>
      </c>
      <c r="J32" s="19"/>
      <c r="K32" s="19"/>
      <c r="L32" s="19"/>
      <c r="M32" s="19"/>
      <c r="N32" s="19">
        <f t="shared" si="0"/>
        <v>0</v>
      </c>
      <c r="O32" s="19">
        <f t="shared" si="1"/>
        <v>1000</v>
      </c>
      <c r="P32" s="23">
        <f>+'04'!R32</f>
        <v>0</v>
      </c>
      <c r="Q32" s="19"/>
      <c r="R32" s="23">
        <f t="shared" si="2"/>
        <v>0</v>
      </c>
      <c r="S32" s="61">
        <f>+'04'!U32</f>
        <v>0</v>
      </c>
      <c r="T32" s="19"/>
      <c r="U32" s="61">
        <f t="shared" si="3"/>
        <v>0</v>
      </c>
      <c r="V32" s="19">
        <f t="shared" si="4"/>
        <v>0</v>
      </c>
      <c r="W32" s="19">
        <f t="shared" si="5"/>
        <v>1000</v>
      </c>
      <c r="X32" s="72">
        <f t="shared" si="6"/>
        <v>0</v>
      </c>
      <c r="Y32" s="73" t="e">
        <f t="shared" si="7"/>
        <v>#DIV/0!</v>
      </c>
      <c r="Z32" s="72">
        <f t="shared" si="8"/>
        <v>0</v>
      </c>
    </row>
    <row r="33" spans="2:26">
      <c r="B33" s="19" t="s">
        <v>37</v>
      </c>
      <c r="C33" s="19" t="s">
        <v>38</v>
      </c>
      <c r="D33" s="19" t="s">
        <v>87</v>
      </c>
      <c r="E33" s="20" t="s">
        <v>88</v>
      </c>
      <c r="F33" s="21" t="s">
        <v>89</v>
      </c>
      <c r="G33" s="21" t="s">
        <v>90</v>
      </c>
      <c r="H33" s="19">
        <v>1000</v>
      </c>
      <c r="I33" s="19">
        <v>1000</v>
      </c>
      <c r="J33" s="19"/>
      <c r="K33" s="19"/>
      <c r="L33" s="19"/>
      <c r="M33" s="19"/>
      <c r="N33" s="19">
        <f t="shared" si="0"/>
        <v>0</v>
      </c>
      <c r="O33" s="19">
        <f t="shared" si="1"/>
        <v>1000</v>
      </c>
      <c r="P33" s="23">
        <f>+'04'!R33</f>
        <v>0</v>
      </c>
      <c r="Q33" s="19"/>
      <c r="R33" s="23">
        <f t="shared" si="2"/>
        <v>0</v>
      </c>
      <c r="S33" s="61">
        <f>+'04'!U33</f>
        <v>0</v>
      </c>
      <c r="T33" s="19"/>
      <c r="U33" s="61">
        <f t="shared" si="3"/>
        <v>0</v>
      </c>
      <c r="V33" s="19">
        <f t="shared" si="4"/>
        <v>0</v>
      </c>
      <c r="W33" s="19">
        <f t="shared" si="5"/>
        <v>1000</v>
      </c>
      <c r="X33" s="72">
        <f t="shared" si="6"/>
        <v>0</v>
      </c>
      <c r="Y33" s="73" t="e">
        <f t="shared" si="7"/>
        <v>#DIV/0!</v>
      </c>
      <c r="Z33" s="72">
        <f t="shared" si="8"/>
        <v>0</v>
      </c>
    </row>
    <row r="34" spans="2:26">
      <c r="B34" s="19" t="s">
        <v>37</v>
      </c>
      <c r="C34" s="19" t="s">
        <v>38</v>
      </c>
      <c r="D34" s="19" t="s">
        <v>91</v>
      </c>
      <c r="E34" s="20" t="s">
        <v>92</v>
      </c>
      <c r="F34" s="21" t="s">
        <v>42</v>
      </c>
      <c r="G34" s="21" t="s">
        <v>93</v>
      </c>
      <c r="H34" s="19">
        <v>1000</v>
      </c>
      <c r="I34" s="19">
        <v>1000</v>
      </c>
      <c r="J34" s="19"/>
      <c r="K34" s="19"/>
      <c r="L34" s="19"/>
      <c r="M34" s="19"/>
      <c r="N34" s="19">
        <f t="shared" si="0"/>
        <v>0</v>
      </c>
      <c r="O34" s="19">
        <f t="shared" si="1"/>
        <v>1000</v>
      </c>
      <c r="P34" s="23">
        <f>+'04'!R34</f>
        <v>0</v>
      </c>
      <c r="Q34" s="19"/>
      <c r="R34" s="23">
        <f t="shared" si="2"/>
        <v>0</v>
      </c>
      <c r="S34" s="61">
        <f>+'04'!U34</f>
        <v>0</v>
      </c>
      <c r="T34" s="19"/>
      <c r="U34" s="61">
        <f t="shared" si="3"/>
        <v>0</v>
      </c>
      <c r="V34" s="19">
        <f t="shared" si="4"/>
        <v>0</v>
      </c>
      <c r="W34" s="19">
        <f t="shared" si="5"/>
        <v>1000</v>
      </c>
      <c r="X34" s="72">
        <f t="shared" si="6"/>
        <v>0</v>
      </c>
      <c r="Y34" s="73" t="e">
        <f t="shared" si="7"/>
        <v>#DIV/0!</v>
      </c>
      <c r="Z34" s="72">
        <f t="shared" si="8"/>
        <v>0</v>
      </c>
    </row>
    <row r="35" spans="2:26">
      <c r="B35" s="29" t="s">
        <v>37</v>
      </c>
      <c r="C35" s="29" t="s">
        <v>94</v>
      </c>
      <c r="D35" s="29" t="s">
        <v>5</v>
      </c>
      <c r="E35" s="30"/>
      <c r="F35" s="31"/>
      <c r="G35" s="31" t="s">
        <v>34</v>
      </c>
      <c r="H35" s="29">
        <v>765648056</v>
      </c>
      <c r="I35" s="29">
        <f>SUM(I36:I55)</f>
        <v>765648056</v>
      </c>
      <c r="J35" s="29">
        <f>SUM(J36:J55)</f>
        <v>317331030.81999999</v>
      </c>
      <c r="K35" s="29">
        <f>SUM(K36:K55)</f>
        <v>0</v>
      </c>
      <c r="L35" s="29">
        <f>SUM(L36:L55)</f>
        <v>0</v>
      </c>
      <c r="M35" s="29">
        <f>SUM(M36:M55)</f>
        <v>0</v>
      </c>
      <c r="N35" s="29">
        <f t="shared" si="0"/>
        <v>317331030.81999999</v>
      </c>
      <c r="O35" s="29">
        <f t="shared" si="1"/>
        <v>1082979086.8199999</v>
      </c>
      <c r="P35" s="23">
        <f>+'04'!R35</f>
        <v>542658661.63</v>
      </c>
      <c r="Q35" s="29">
        <f>SUM(Q36:Q55)</f>
        <v>59590427.740000002</v>
      </c>
      <c r="R35" s="23">
        <f t="shared" si="2"/>
        <v>602249089.37</v>
      </c>
      <c r="S35" s="61">
        <f>+'04'!U35</f>
        <v>572440564.62999988</v>
      </c>
      <c r="T35" s="29">
        <f>SUM(T36:T55)</f>
        <v>40805520.740000002</v>
      </c>
      <c r="U35" s="61">
        <f t="shared" si="3"/>
        <v>613246085.36999989</v>
      </c>
      <c r="V35" s="29">
        <f t="shared" si="4"/>
        <v>-10996995.999999881</v>
      </c>
      <c r="W35" s="29">
        <f t="shared" si="5"/>
        <v>480729997.44999993</v>
      </c>
      <c r="X35" s="72">
        <f t="shared" si="6"/>
        <v>0.55610408058609051</v>
      </c>
      <c r="Y35" s="73">
        <f t="shared" si="7"/>
        <v>1.0182598798306255</v>
      </c>
      <c r="Z35" s="72">
        <f t="shared" si="8"/>
        <v>0.56625847427091314</v>
      </c>
    </row>
    <row r="36" spans="2:26">
      <c r="B36" s="19" t="s">
        <v>37</v>
      </c>
      <c r="C36" s="19" t="s">
        <v>94</v>
      </c>
      <c r="D36" s="19" t="s">
        <v>40</v>
      </c>
      <c r="E36" s="20" t="s">
        <v>95</v>
      </c>
      <c r="F36" s="21" t="s">
        <v>42</v>
      </c>
      <c r="G36" s="21" t="s">
        <v>96</v>
      </c>
      <c r="H36" s="19">
        <v>97405886</v>
      </c>
      <c r="I36" s="19">
        <v>97405886</v>
      </c>
      <c r="J36" s="19"/>
      <c r="K36" s="19"/>
      <c r="L36" s="19"/>
      <c r="M36" s="19"/>
      <c r="N36" s="19">
        <f t="shared" si="0"/>
        <v>0</v>
      </c>
      <c r="O36" s="19">
        <f t="shared" si="1"/>
        <v>97405886</v>
      </c>
      <c r="P36" s="23">
        <f>+'04'!R36</f>
        <v>39252910</v>
      </c>
      <c r="Q36" s="19">
        <v>9981176</v>
      </c>
      <c r="R36" s="23">
        <f t="shared" si="2"/>
        <v>49234086</v>
      </c>
      <c r="S36" s="61">
        <f>+'04'!U36</f>
        <v>37609173</v>
      </c>
      <c r="T36" s="19">
        <v>9981176</v>
      </c>
      <c r="U36" s="61">
        <f t="shared" si="3"/>
        <v>47590349</v>
      </c>
      <c r="V36" s="19">
        <f t="shared" si="4"/>
        <v>1643737</v>
      </c>
      <c r="W36" s="19">
        <f t="shared" si="5"/>
        <v>48171800</v>
      </c>
      <c r="X36" s="72">
        <f t="shared" si="6"/>
        <v>0.50545288402797339</v>
      </c>
      <c r="Y36" s="73">
        <f t="shared" si="7"/>
        <v>0.96661384147559881</v>
      </c>
      <c r="Z36" s="72">
        <f t="shared" si="8"/>
        <v>0.48857775391519975</v>
      </c>
    </row>
    <row r="37" spans="2:26">
      <c r="B37" s="19" t="s">
        <v>37</v>
      </c>
      <c r="C37" s="19" t="s">
        <v>94</v>
      </c>
      <c r="D37" s="19" t="s">
        <v>44</v>
      </c>
      <c r="E37" s="20" t="s">
        <v>95</v>
      </c>
      <c r="F37" s="21" t="s">
        <v>42</v>
      </c>
      <c r="G37" s="21" t="s">
        <v>96</v>
      </c>
      <c r="H37" s="19">
        <v>312593786</v>
      </c>
      <c r="I37" s="19">
        <v>312593786</v>
      </c>
      <c r="J37" s="19"/>
      <c r="K37" s="19"/>
      <c r="L37" s="19"/>
      <c r="M37" s="19"/>
      <c r="N37" s="19">
        <f t="shared" si="0"/>
        <v>0</v>
      </c>
      <c r="O37" s="19">
        <f t="shared" si="1"/>
        <v>312593786</v>
      </c>
      <c r="P37" s="23">
        <f>+'04'!R37</f>
        <v>86915367</v>
      </c>
      <c r="Q37" s="19">
        <v>23744494</v>
      </c>
      <c r="R37" s="23">
        <f t="shared" si="2"/>
        <v>110659861</v>
      </c>
      <c r="S37" s="61">
        <f>+'04'!U37</f>
        <v>72625044</v>
      </c>
      <c r="T37" s="19">
        <v>17975178</v>
      </c>
      <c r="U37" s="61">
        <f t="shared" si="3"/>
        <v>90600222</v>
      </c>
      <c r="V37" s="19">
        <f t="shared" si="4"/>
        <v>20059639</v>
      </c>
      <c r="W37" s="19">
        <f t="shared" si="5"/>
        <v>201933925</v>
      </c>
      <c r="X37" s="72">
        <f t="shared" si="6"/>
        <v>0.35400531282474051</v>
      </c>
      <c r="Y37" s="73">
        <f t="shared" si="7"/>
        <v>0.81872705406705693</v>
      </c>
      <c r="Z37" s="72">
        <f t="shared" si="8"/>
        <v>0.28983372689308673</v>
      </c>
    </row>
    <row r="38" spans="2:26">
      <c r="B38" s="19" t="s">
        <v>37</v>
      </c>
      <c r="C38" s="19" t="s">
        <v>94</v>
      </c>
      <c r="D38" s="19" t="s">
        <v>45</v>
      </c>
      <c r="E38" s="20" t="s">
        <v>95</v>
      </c>
      <c r="F38" s="21" t="s">
        <v>42</v>
      </c>
      <c r="G38" s="21" t="s">
        <v>96</v>
      </c>
      <c r="H38" s="19">
        <v>66618348</v>
      </c>
      <c r="I38" s="19">
        <v>66618348</v>
      </c>
      <c r="J38" s="19"/>
      <c r="K38" s="19"/>
      <c r="L38" s="19"/>
      <c r="M38" s="19"/>
      <c r="N38" s="19">
        <f t="shared" si="0"/>
        <v>0</v>
      </c>
      <c r="O38" s="19">
        <f t="shared" si="1"/>
        <v>66618348</v>
      </c>
      <c r="P38" s="23">
        <f>+'04'!R38</f>
        <v>18085532</v>
      </c>
      <c r="Q38" s="19">
        <v>4940805</v>
      </c>
      <c r="R38" s="23">
        <f t="shared" si="2"/>
        <v>23026337</v>
      </c>
      <c r="S38" s="61">
        <f>+'04'!U38</f>
        <v>15111970</v>
      </c>
      <c r="T38" s="19">
        <v>3740312</v>
      </c>
      <c r="U38" s="61">
        <f t="shared" si="3"/>
        <v>18852282</v>
      </c>
      <c r="V38" s="19">
        <f t="shared" si="4"/>
        <v>4174055</v>
      </c>
      <c r="W38" s="19">
        <f t="shared" si="5"/>
        <v>43592011</v>
      </c>
      <c r="X38" s="72">
        <f t="shared" si="6"/>
        <v>0.34564557199767248</v>
      </c>
      <c r="Y38" s="73">
        <f t="shared" si="7"/>
        <v>0.81872692126411595</v>
      </c>
      <c r="Z38" s="72">
        <f t="shared" si="8"/>
        <v>0.28298933501022872</v>
      </c>
    </row>
    <row r="39" spans="2:26">
      <c r="B39" s="19" t="s">
        <v>37</v>
      </c>
      <c r="C39" s="19" t="s">
        <v>94</v>
      </c>
      <c r="D39" s="19" t="s">
        <v>46</v>
      </c>
      <c r="E39" s="20" t="s">
        <v>95</v>
      </c>
      <c r="F39" s="21" t="s">
        <v>42</v>
      </c>
      <c r="G39" s="21" t="s">
        <v>96</v>
      </c>
      <c r="H39" s="19">
        <v>133236696</v>
      </c>
      <c r="I39" s="19">
        <v>133236696</v>
      </c>
      <c r="J39" s="19"/>
      <c r="K39" s="19"/>
      <c r="L39" s="19"/>
      <c r="M39" s="19"/>
      <c r="N39" s="19">
        <f t="shared" si="0"/>
        <v>0</v>
      </c>
      <c r="O39" s="19">
        <f t="shared" si="1"/>
        <v>133236696</v>
      </c>
      <c r="P39" s="23">
        <f>+'04'!R39</f>
        <v>36624269</v>
      </c>
      <c r="Q39" s="19">
        <v>10005420</v>
      </c>
      <c r="R39" s="23">
        <f t="shared" si="2"/>
        <v>46629689</v>
      </c>
      <c r="S39" s="61">
        <f>+'04'!U39</f>
        <v>30602634</v>
      </c>
      <c r="T39" s="19">
        <v>7574354</v>
      </c>
      <c r="U39" s="61">
        <f t="shared" si="3"/>
        <v>38176988</v>
      </c>
      <c r="V39" s="19">
        <f t="shared" si="4"/>
        <v>8452701</v>
      </c>
      <c r="W39" s="19">
        <f t="shared" si="5"/>
        <v>86607007</v>
      </c>
      <c r="X39" s="72">
        <f t="shared" si="6"/>
        <v>0.34997632333963008</v>
      </c>
      <c r="Y39" s="73">
        <f t="shared" si="7"/>
        <v>0.81872705606078566</v>
      </c>
      <c r="Z39" s="72">
        <f t="shared" si="8"/>
        <v>0.286535084898833</v>
      </c>
    </row>
    <row r="40" spans="2:26">
      <c r="B40" s="19" t="s">
        <v>37</v>
      </c>
      <c r="C40" s="19" t="s">
        <v>94</v>
      </c>
      <c r="D40" s="19" t="s">
        <v>47</v>
      </c>
      <c r="E40" s="20" t="s">
        <v>95</v>
      </c>
      <c r="F40" s="21" t="s">
        <v>42</v>
      </c>
      <c r="G40" s="21" t="s">
        <v>96</v>
      </c>
      <c r="H40" s="19">
        <v>6000000</v>
      </c>
      <c r="I40" s="19">
        <v>6000000</v>
      </c>
      <c r="J40" s="19"/>
      <c r="K40" s="19"/>
      <c r="L40" s="19"/>
      <c r="M40" s="19"/>
      <c r="N40" s="19">
        <f t="shared" si="0"/>
        <v>0</v>
      </c>
      <c r="O40" s="19">
        <f t="shared" si="1"/>
        <v>6000000</v>
      </c>
      <c r="P40" s="23">
        <f>+'04'!R40</f>
        <v>2166798</v>
      </c>
      <c r="Q40" s="19">
        <v>324865</v>
      </c>
      <c r="R40" s="23">
        <f t="shared" si="2"/>
        <v>2491663</v>
      </c>
      <c r="S40" s="61">
        <f>+'04'!U40</f>
        <v>1652658</v>
      </c>
      <c r="T40" s="19">
        <v>324865</v>
      </c>
      <c r="U40" s="61">
        <f t="shared" si="3"/>
        <v>1977523</v>
      </c>
      <c r="V40" s="19">
        <f t="shared" si="4"/>
        <v>514140</v>
      </c>
      <c r="W40" s="19">
        <f t="shared" si="5"/>
        <v>3508337</v>
      </c>
      <c r="X40" s="72">
        <f t="shared" si="6"/>
        <v>0.41527716666666664</v>
      </c>
      <c r="Y40" s="73">
        <f t="shared" si="7"/>
        <v>0.79365588364076523</v>
      </c>
      <c r="Z40" s="72">
        <f t="shared" si="8"/>
        <v>0.32958716666666665</v>
      </c>
    </row>
    <row r="41" spans="2:26">
      <c r="B41" s="19" t="s">
        <v>37</v>
      </c>
      <c r="C41" s="19" t="s">
        <v>94</v>
      </c>
      <c r="D41" s="19" t="s">
        <v>49</v>
      </c>
      <c r="E41" s="20" t="s">
        <v>95</v>
      </c>
      <c r="F41" s="21" t="s">
        <v>42</v>
      </c>
      <c r="G41" s="21" t="s">
        <v>96</v>
      </c>
      <c r="H41" s="19">
        <v>1000</v>
      </c>
      <c r="I41" s="19">
        <v>1000</v>
      </c>
      <c r="J41" s="19"/>
      <c r="K41" s="19"/>
      <c r="L41" s="19"/>
      <c r="M41" s="19"/>
      <c r="N41" s="19">
        <f t="shared" si="0"/>
        <v>0</v>
      </c>
      <c r="O41" s="19">
        <f t="shared" si="1"/>
        <v>1000</v>
      </c>
      <c r="P41" s="23">
        <f>+'04'!R41</f>
        <v>0</v>
      </c>
      <c r="Q41" s="19"/>
      <c r="R41" s="23">
        <f t="shared" si="2"/>
        <v>0</v>
      </c>
      <c r="S41" s="61">
        <f>+'04'!U41</f>
        <v>0</v>
      </c>
      <c r="T41" s="19"/>
      <c r="U41" s="61">
        <f t="shared" si="3"/>
        <v>0</v>
      </c>
      <c r="V41" s="19">
        <f t="shared" si="4"/>
        <v>0</v>
      </c>
      <c r="W41" s="19">
        <f t="shared" si="5"/>
        <v>1000</v>
      </c>
      <c r="X41" s="72">
        <f t="shared" si="6"/>
        <v>0</v>
      </c>
      <c r="Y41" s="73" t="e">
        <f t="shared" si="7"/>
        <v>#DIV/0!</v>
      </c>
      <c r="Z41" s="72">
        <f t="shared" si="8"/>
        <v>0</v>
      </c>
    </row>
    <row r="42" spans="2:26">
      <c r="B42" s="19" t="s">
        <v>37</v>
      </c>
      <c r="C42" s="19" t="s">
        <v>94</v>
      </c>
      <c r="D42" s="19" t="s">
        <v>50</v>
      </c>
      <c r="E42" s="20" t="s">
        <v>51</v>
      </c>
      <c r="F42" s="21" t="s">
        <v>52</v>
      </c>
      <c r="G42" s="21" t="s">
        <v>53</v>
      </c>
      <c r="H42" s="19">
        <v>1000000</v>
      </c>
      <c r="I42" s="19">
        <v>1000000</v>
      </c>
      <c r="J42" s="19"/>
      <c r="K42" s="19"/>
      <c r="L42" s="19"/>
      <c r="M42" s="19"/>
      <c r="N42" s="19">
        <f t="shared" si="0"/>
        <v>0</v>
      </c>
      <c r="O42" s="19">
        <f t="shared" si="1"/>
        <v>1000000</v>
      </c>
      <c r="P42" s="23">
        <f>+'04'!R42</f>
        <v>7307027</v>
      </c>
      <c r="Q42" s="19">
        <v>1394341</v>
      </c>
      <c r="R42" s="23">
        <f t="shared" si="2"/>
        <v>8701368</v>
      </c>
      <c r="S42" s="61">
        <f>+'04'!U42</f>
        <v>853425</v>
      </c>
      <c r="T42" s="19">
        <v>555524</v>
      </c>
      <c r="U42" s="61">
        <f t="shared" si="3"/>
        <v>1408949</v>
      </c>
      <c r="V42" s="19">
        <f t="shared" si="4"/>
        <v>7292419</v>
      </c>
      <c r="W42" s="19">
        <f t="shared" si="5"/>
        <v>-7701368</v>
      </c>
      <c r="X42" s="72">
        <f t="shared" si="6"/>
        <v>8.7013680000000004</v>
      </c>
      <c r="Y42" s="73">
        <f t="shared" si="7"/>
        <v>0.16192269997085515</v>
      </c>
      <c r="Z42" s="72">
        <f t="shared" si="8"/>
        <v>1.408949</v>
      </c>
    </row>
    <row r="43" spans="2:26">
      <c r="B43" s="19" t="s">
        <v>37</v>
      </c>
      <c r="C43" s="19" t="s">
        <v>94</v>
      </c>
      <c r="D43" s="19" t="s">
        <v>97</v>
      </c>
      <c r="E43" s="20" t="s">
        <v>98</v>
      </c>
      <c r="F43" s="21" t="s">
        <v>56</v>
      </c>
      <c r="G43" s="21" t="s">
        <v>99</v>
      </c>
      <c r="H43" s="19">
        <v>34451530</v>
      </c>
      <c r="I43" s="19">
        <v>34451530</v>
      </c>
      <c r="J43" s="19"/>
      <c r="K43" s="19"/>
      <c r="L43" s="19"/>
      <c r="M43" s="19"/>
      <c r="N43" s="19">
        <f t="shared" si="0"/>
        <v>0</v>
      </c>
      <c r="O43" s="19">
        <f t="shared" si="1"/>
        <v>34451530</v>
      </c>
      <c r="P43" s="23">
        <f>+'04'!R43</f>
        <v>10514479</v>
      </c>
      <c r="Q43" s="19">
        <v>2679706</v>
      </c>
      <c r="R43" s="23">
        <f t="shared" si="2"/>
        <v>13194185</v>
      </c>
      <c r="S43" s="61">
        <f>+'04'!U43</f>
        <v>0</v>
      </c>
      <c r="T43" s="19">
        <v>0</v>
      </c>
      <c r="U43" s="61">
        <f t="shared" si="3"/>
        <v>0</v>
      </c>
      <c r="V43" s="19">
        <f t="shared" si="4"/>
        <v>13194185</v>
      </c>
      <c r="W43" s="19">
        <f t="shared" si="5"/>
        <v>21257345</v>
      </c>
      <c r="X43" s="72">
        <f t="shared" si="6"/>
        <v>0.38297820154866852</v>
      </c>
      <c r="Y43" s="73">
        <f t="shared" si="7"/>
        <v>0</v>
      </c>
      <c r="Z43" s="72">
        <f t="shared" si="8"/>
        <v>0</v>
      </c>
    </row>
    <row r="44" spans="2:26">
      <c r="B44" s="19" t="s">
        <v>37</v>
      </c>
      <c r="C44" s="19" t="s">
        <v>94</v>
      </c>
      <c r="D44" s="19" t="s">
        <v>58</v>
      </c>
      <c r="E44" s="20" t="s">
        <v>98</v>
      </c>
      <c r="F44" s="21" t="s">
        <v>56</v>
      </c>
      <c r="G44" s="21" t="s">
        <v>99</v>
      </c>
      <c r="H44" s="19">
        <v>63948624</v>
      </c>
      <c r="I44" s="19">
        <v>63948624</v>
      </c>
      <c r="J44" s="19"/>
      <c r="K44" s="19"/>
      <c r="L44" s="19"/>
      <c r="M44" s="19"/>
      <c r="N44" s="19">
        <f t="shared" si="0"/>
        <v>0</v>
      </c>
      <c r="O44" s="19">
        <f t="shared" si="1"/>
        <v>63948624</v>
      </c>
      <c r="P44" s="23">
        <f>+'04'!R44</f>
        <v>14987207</v>
      </c>
      <c r="Q44" s="19">
        <v>3993168</v>
      </c>
      <c r="R44" s="23">
        <f t="shared" si="2"/>
        <v>18980375</v>
      </c>
      <c r="S44" s="61">
        <f>+'04'!U44</f>
        <v>0</v>
      </c>
      <c r="T44" s="19">
        <v>0</v>
      </c>
      <c r="U44" s="61">
        <f t="shared" si="3"/>
        <v>0</v>
      </c>
      <c r="V44" s="19">
        <f t="shared" si="4"/>
        <v>18980375</v>
      </c>
      <c r="W44" s="19">
        <f t="shared" si="5"/>
        <v>44968249</v>
      </c>
      <c r="X44" s="72">
        <f t="shared" si="6"/>
        <v>0.29680662088991938</v>
      </c>
      <c r="Y44" s="73">
        <f t="shared" si="7"/>
        <v>0</v>
      </c>
      <c r="Z44" s="72">
        <f t="shared" si="8"/>
        <v>0</v>
      </c>
    </row>
    <row r="45" spans="2:26">
      <c r="B45" s="19" t="s">
        <v>37</v>
      </c>
      <c r="C45" s="19" t="s">
        <v>94</v>
      </c>
      <c r="D45" s="19" t="s">
        <v>59</v>
      </c>
      <c r="E45" s="20" t="s">
        <v>98</v>
      </c>
      <c r="F45" s="21" t="s">
        <v>56</v>
      </c>
      <c r="G45" s="21" t="s">
        <v>99</v>
      </c>
      <c r="H45" s="19">
        <v>13628395</v>
      </c>
      <c r="I45" s="19">
        <v>13628395</v>
      </c>
      <c r="J45" s="19"/>
      <c r="K45" s="19"/>
      <c r="L45" s="19"/>
      <c r="M45" s="19"/>
      <c r="N45" s="19">
        <f t="shared" si="0"/>
        <v>0</v>
      </c>
      <c r="O45" s="19">
        <f t="shared" si="1"/>
        <v>13628395</v>
      </c>
      <c r="P45" s="23">
        <f>+'04'!R45</f>
        <v>3118570</v>
      </c>
      <c r="Q45" s="19">
        <v>830907</v>
      </c>
      <c r="R45" s="23">
        <f t="shared" si="2"/>
        <v>3949477</v>
      </c>
      <c r="S45" s="61">
        <f>+'04'!U45</f>
        <v>0</v>
      </c>
      <c r="T45" s="19">
        <v>0</v>
      </c>
      <c r="U45" s="61">
        <f t="shared" si="3"/>
        <v>0</v>
      </c>
      <c r="V45" s="19">
        <f t="shared" si="4"/>
        <v>3949477</v>
      </c>
      <c r="W45" s="19">
        <f t="shared" si="5"/>
        <v>9678918</v>
      </c>
      <c r="X45" s="72">
        <f t="shared" si="6"/>
        <v>0.28979766142674906</v>
      </c>
      <c r="Y45" s="73">
        <f t="shared" si="7"/>
        <v>0</v>
      </c>
      <c r="Z45" s="72">
        <f t="shared" si="8"/>
        <v>0</v>
      </c>
    </row>
    <row r="46" spans="2:26">
      <c r="B46" s="19" t="s">
        <v>37</v>
      </c>
      <c r="C46" s="19" t="s">
        <v>94</v>
      </c>
      <c r="D46" s="19" t="s">
        <v>60</v>
      </c>
      <c r="E46" s="20" t="s">
        <v>98</v>
      </c>
      <c r="F46" s="21" t="s">
        <v>56</v>
      </c>
      <c r="G46" s="21" t="s">
        <v>99</v>
      </c>
      <c r="H46" s="19">
        <v>27256791</v>
      </c>
      <c r="I46" s="19">
        <v>27256791</v>
      </c>
      <c r="J46" s="19"/>
      <c r="K46" s="19"/>
      <c r="L46" s="19"/>
      <c r="M46" s="19"/>
      <c r="N46" s="19">
        <f t="shared" si="0"/>
        <v>0</v>
      </c>
      <c r="O46" s="19">
        <f t="shared" si="1"/>
        <v>27256791</v>
      </c>
      <c r="P46" s="23">
        <f>+'04'!R46</f>
        <v>6315288</v>
      </c>
      <c r="Q46" s="19">
        <v>1682635</v>
      </c>
      <c r="R46" s="23">
        <f t="shared" si="2"/>
        <v>7997923</v>
      </c>
      <c r="S46" s="61">
        <f>+'04'!U46</f>
        <v>0</v>
      </c>
      <c r="T46" s="19">
        <v>0</v>
      </c>
      <c r="U46" s="61">
        <f t="shared" si="3"/>
        <v>0</v>
      </c>
      <c r="V46" s="19">
        <f t="shared" si="4"/>
        <v>7997923</v>
      </c>
      <c r="W46" s="19">
        <f t="shared" si="5"/>
        <v>19258868</v>
      </c>
      <c r="X46" s="72">
        <f t="shared" si="6"/>
        <v>0.29342863582143619</v>
      </c>
      <c r="Y46" s="73">
        <f t="shared" si="7"/>
        <v>0</v>
      </c>
      <c r="Z46" s="72">
        <f t="shared" si="8"/>
        <v>0</v>
      </c>
    </row>
    <row r="47" spans="2:26">
      <c r="B47" s="19" t="s">
        <v>37</v>
      </c>
      <c r="C47" s="19" t="s">
        <v>94</v>
      </c>
      <c r="D47" s="19" t="s">
        <v>61</v>
      </c>
      <c r="E47" s="20" t="s">
        <v>62</v>
      </c>
      <c r="F47" s="21" t="s">
        <v>63</v>
      </c>
      <c r="G47" s="21" t="s">
        <v>64</v>
      </c>
      <c r="H47" s="19">
        <v>6000000</v>
      </c>
      <c r="I47" s="19">
        <v>6000000</v>
      </c>
      <c r="J47" s="19"/>
      <c r="K47" s="19"/>
      <c r="L47" s="19"/>
      <c r="M47" s="19"/>
      <c r="N47" s="19">
        <f t="shared" si="0"/>
        <v>0</v>
      </c>
      <c r="O47" s="19">
        <f t="shared" si="1"/>
        <v>6000000</v>
      </c>
      <c r="P47" s="23">
        <f>+'04'!R47</f>
        <v>40183.810000000005</v>
      </c>
      <c r="Q47" s="19">
        <v>12910.74</v>
      </c>
      <c r="R47" s="23">
        <f t="shared" si="2"/>
        <v>53094.55</v>
      </c>
      <c r="S47" s="61">
        <f>+'04'!U47</f>
        <v>40183.810000000005</v>
      </c>
      <c r="T47" s="19">
        <v>12910.74</v>
      </c>
      <c r="U47" s="61">
        <f t="shared" si="3"/>
        <v>53094.55</v>
      </c>
      <c r="V47" s="19">
        <f t="shared" si="4"/>
        <v>0</v>
      </c>
      <c r="W47" s="19">
        <f t="shared" si="5"/>
        <v>5946905.4500000002</v>
      </c>
      <c r="X47" s="72">
        <f t="shared" si="6"/>
        <v>8.849091666666668E-3</v>
      </c>
      <c r="Y47" s="73">
        <f t="shared" si="7"/>
        <v>1</v>
      </c>
      <c r="Z47" s="72">
        <f t="shared" si="8"/>
        <v>8.849091666666668E-3</v>
      </c>
    </row>
    <row r="48" spans="2:26">
      <c r="B48" s="19" t="s">
        <v>37</v>
      </c>
      <c r="C48" s="19" t="s">
        <v>94</v>
      </c>
      <c r="D48" s="19" t="s">
        <v>65</v>
      </c>
      <c r="E48" s="20" t="s">
        <v>66</v>
      </c>
      <c r="F48" s="21" t="s">
        <v>52</v>
      </c>
      <c r="G48" s="21" t="s">
        <v>67</v>
      </c>
      <c r="H48" s="19">
        <v>1000</v>
      </c>
      <c r="I48" s="19">
        <v>1000</v>
      </c>
      <c r="J48" s="19"/>
      <c r="K48" s="19"/>
      <c r="L48" s="19"/>
      <c r="M48" s="19"/>
      <c r="N48" s="19">
        <f t="shared" si="0"/>
        <v>0</v>
      </c>
      <c r="O48" s="19">
        <f t="shared" si="1"/>
        <v>1000</v>
      </c>
      <c r="P48" s="23">
        <f>+'04'!R48</f>
        <v>0</v>
      </c>
      <c r="Q48" s="19"/>
      <c r="R48" s="23">
        <f t="shared" si="2"/>
        <v>0</v>
      </c>
      <c r="S48" s="61">
        <f>+'04'!U48</f>
        <v>0</v>
      </c>
      <c r="T48" s="19"/>
      <c r="U48" s="61">
        <f t="shared" si="3"/>
        <v>0</v>
      </c>
      <c r="V48" s="19">
        <f t="shared" si="4"/>
        <v>0</v>
      </c>
      <c r="W48" s="19">
        <f t="shared" si="5"/>
        <v>1000</v>
      </c>
      <c r="X48" s="72">
        <f t="shared" si="6"/>
        <v>0</v>
      </c>
      <c r="Y48" s="73" t="e">
        <f t="shared" si="7"/>
        <v>#DIV/0!</v>
      </c>
      <c r="Z48" s="72">
        <f t="shared" si="8"/>
        <v>0</v>
      </c>
    </row>
    <row r="49" spans="2:26">
      <c r="B49" s="19" t="s">
        <v>37</v>
      </c>
      <c r="C49" s="19" t="s">
        <v>94</v>
      </c>
      <c r="D49" s="19" t="s">
        <v>68</v>
      </c>
      <c r="E49" s="20" t="s">
        <v>69</v>
      </c>
      <c r="F49" s="21" t="s">
        <v>42</v>
      </c>
      <c r="G49" s="21" t="s">
        <v>70</v>
      </c>
      <c r="H49" s="19">
        <v>1000</v>
      </c>
      <c r="I49" s="19">
        <v>1000</v>
      </c>
      <c r="J49" s="19"/>
      <c r="K49" s="19"/>
      <c r="L49" s="19"/>
      <c r="M49" s="19"/>
      <c r="N49" s="19">
        <f t="shared" si="0"/>
        <v>0</v>
      </c>
      <c r="O49" s="19">
        <f t="shared" si="1"/>
        <v>1000</v>
      </c>
      <c r="P49" s="23">
        <f>+'04'!R49</f>
        <v>0</v>
      </c>
      <c r="Q49" s="19"/>
      <c r="R49" s="23">
        <f t="shared" si="2"/>
        <v>0</v>
      </c>
      <c r="S49" s="61">
        <f>+'04'!U49</f>
        <v>0</v>
      </c>
      <c r="T49" s="19"/>
      <c r="U49" s="61">
        <f t="shared" si="3"/>
        <v>0</v>
      </c>
      <c r="V49" s="19">
        <f t="shared" si="4"/>
        <v>0</v>
      </c>
      <c r="W49" s="19">
        <f t="shared" si="5"/>
        <v>1000</v>
      </c>
      <c r="X49" s="72">
        <f t="shared" si="6"/>
        <v>0</v>
      </c>
      <c r="Y49" s="73" t="e">
        <f t="shared" si="7"/>
        <v>#DIV/0!</v>
      </c>
      <c r="Z49" s="72">
        <f t="shared" si="8"/>
        <v>0</v>
      </c>
    </row>
    <row r="50" spans="2:26">
      <c r="B50" s="19" t="s">
        <v>37</v>
      </c>
      <c r="C50" s="19" t="s">
        <v>94</v>
      </c>
      <c r="D50" s="19" t="s">
        <v>71</v>
      </c>
      <c r="E50" s="20" t="s">
        <v>72</v>
      </c>
      <c r="F50" s="21" t="s">
        <v>73</v>
      </c>
      <c r="G50" s="21" t="s">
        <v>74</v>
      </c>
      <c r="H50" s="19">
        <v>1000</v>
      </c>
      <c r="I50" s="19">
        <v>1000</v>
      </c>
      <c r="J50" s="19">
        <v>317331030.81999999</v>
      </c>
      <c r="K50" s="19"/>
      <c r="L50" s="19"/>
      <c r="M50" s="19"/>
      <c r="N50" s="19">
        <f t="shared" si="0"/>
        <v>317331030.81999999</v>
      </c>
      <c r="O50" s="19">
        <f t="shared" si="1"/>
        <v>317332030.81999999</v>
      </c>
      <c r="P50" s="23">
        <f>+'04'!R50</f>
        <v>317331030.81999999</v>
      </c>
      <c r="Q50" s="19">
        <v>0</v>
      </c>
      <c r="R50" s="23">
        <f t="shared" si="2"/>
        <v>317331030.81999999</v>
      </c>
      <c r="S50" s="61">
        <f>+'04'!U50</f>
        <v>317331030.81999999</v>
      </c>
      <c r="T50" s="19">
        <v>0</v>
      </c>
      <c r="U50" s="61">
        <f t="shared" si="3"/>
        <v>317331030.81999999</v>
      </c>
      <c r="V50" s="19">
        <f t="shared" si="4"/>
        <v>0</v>
      </c>
      <c r="W50" s="19">
        <f t="shared" si="5"/>
        <v>1000</v>
      </c>
      <c r="X50" s="72">
        <f t="shared" si="6"/>
        <v>0.99999684872656125</v>
      </c>
      <c r="Y50" s="73">
        <f t="shared" si="7"/>
        <v>1</v>
      </c>
      <c r="Z50" s="72">
        <f t="shared" si="8"/>
        <v>0.99999684872656125</v>
      </c>
    </row>
    <row r="51" spans="2:26">
      <c r="B51" s="19" t="s">
        <v>37</v>
      </c>
      <c r="C51" s="19" t="s">
        <v>94</v>
      </c>
      <c r="D51" s="19" t="s">
        <v>75</v>
      </c>
      <c r="E51" s="20" t="s">
        <v>76</v>
      </c>
      <c r="F51" s="21" t="s">
        <v>77</v>
      </c>
      <c r="G51" s="21" t="s">
        <v>78</v>
      </c>
      <c r="H51" s="19">
        <v>3500000</v>
      </c>
      <c r="I51" s="19">
        <v>3500000</v>
      </c>
      <c r="J51" s="19"/>
      <c r="K51" s="19"/>
      <c r="L51" s="19"/>
      <c r="M51" s="19"/>
      <c r="N51" s="19">
        <f t="shared" si="0"/>
        <v>0</v>
      </c>
      <c r="O51" s="19">
        <f t="shared" si="1"/>
        <v>3500000</v>
      </c>
      <c r="P51" s="23">
        <f>+'04'!R51</f>
        <v>0</v>
      </c>
      <c r="Q51" s="19"/>
      <c r="R51" s="23">
        <f t="shared" si="2"/>
        <v>0</v>
      </c>
      <c r="S51" s="61">
        <f>+'04'!U51</f>
        <v>96614446</v>
      </c>
      <c r="T51" s="19">
        <v>641201</v>
      </c>
      <c r="U51" s="61">
        <f t="shared" si="3"/>
        <v>97255647</v>
      </c>
      <c r="V51" s="19">
        <f t="shared" si="4"/>
        <v>-97255647</v>
      </c>
      <c r="W51" s="19">
        <f t="shared" si="5"/>
        <v>3500000</v>
      </c>
      <c r="X51" s="72">
        <f t="shared" si="6"/>
        <v>0</v>
      </c>
      <c r="Y51" s="73" t="e">
        <f t="shared" si="7"/>
        <v>#DIV/0!</v>
      </c>
      <c r="Z51" s="72">
        <f t="shared" si="8"/>
        <v>27.787327714285713</v>
      </c>
    </row>
    <row r="52" spans="2:26">
      <c r="B52" s="19" t="s">
        <v>37</v>
      </c>
      <c r="C52" s="19" t="s">
        <v>94</v>
      </c>
      <c r="D52" s="19" t="s">
        <v>79</v>
      </c>
      <c r="E52" s="20" t="s">
        <v>80</v>
      </c>
      <c r="F52" s="21" t="s">
        <v>81</v>
      </c>
      <c r="G52" s="21" t="s">
        <v>82</v>
      </c>
      <c r="H52" s="19">
        <v>1000</v>
      </c>
      <c r="I52" s="19">
        <v>1000</v>
      </c>
      <c r="J52" s="19"/>
      <c r="K52" s="19"/>
      <c r="L52" s="19"/>
      <c r="M52" s="19"/>
      <c r="N52" s="19">
        <f t="shared" si="0"/>
        <v>0</v>
      </c>
      <c r="O52" s="19">
        <f t="shared" si="1"/>
        <v>1000</v>
      </c>
      <c r="P52" s="23">
        <f>+'04'!R52</f>
        <v>0</v>
      </c>
      <c r="Q52" s="19"/>
      <c r="R52" s="23">
        <f t="shared" si="2"/>
        <v>0</v>
      </c>
      <c r="S52" s="61">
        <f>+'04'!U52</f>
        <v>0</v>
      </c>
      <c r="T52" s="19"/>
      <c r="U52" s="61">
        <f t="shared" si="3"/>
        <v>0</v>
      </c>
      <c r="V52" s="19">
        <f t="shared" si="4"/>
        <v>0</v>
      </c>
      <c r="W52" s="19">
        <f t="shared" si="5"/>
        <v>1000</v>
      </c>
      <c r="X52" s="72">
        <f t="shared" si="6"/>
        <v>0</v>
      </c>
      <c r="Y52" s="73" t="e">
        <f t="shared" si="7"/>
        <v>#DIV/0!</v>
      </c>
      <c r="Z52" s="72">
        <f t="shared" si="8"/>
        <v>0</v>
      </c>
    </row>
    <row r="53" spans="2:26">
      <c r="B53" s="19" t="s">
        <v>37</v>
      </c>
      <c r="C53" s="19" t="s">
        <v>94</v>
      </c>
      <c r="D53" s="19" t="s">
        <v>83</v>
      </c>
      <c r="E53" s="20" t="s">
        <v>84</v>
      </c>
      <c r="F53" s="21" t="s">
        <v>85</v>
      </c>
      <c r="G53" s="21" t="s">
        <v>86</v>
      </c>
      <c r="H53" s="19">
        <v>1000</v>
      </c>
      <c r="I53" s="19">
        <v>1000</v>
      </c>
      <c r="J53" s="19"/>
      <c r="K53" s="19"/>
      <c r="L53" s="19"/>
      <c r="M53" s="19"/>
      <c r="N53" s="19">
        <f t="shared" si="0"/>
        <v>0</v>
      </c>
      <c r="O53" s="19">
        <f t="shared" si="1"/>
        <v>1000</v>
      </c>
      <c r="P53" s="23">
        <f>+'04'!R53</f>
        <v>0</v>
      </c>
      <c r="Q53" s="19"/>
      <c r="R53" s="23">
        <f t="shared" si="2"/>
        <v>0</v>
      </c>
      <c r="S53" s="61">
        <f>+'04'!U53</f>
        <v>0</v>
      </c>
      <c r="T53" s="19"/>
      <c r="U53" s="61">
        <f t="shared" si="3"/>
        <v>0</v>
      </c>
      <c r="V53" s="19">
        <f t="shared" si="4"/>
        <v>0</v>
      </c>
      <c r="W53" s="19">
        <f t="shared" si="5"/>
        <v>1000</v>
      </c>
      <c r="X53" s="72">
        <f t="shared" si="6"/>
        <v>0</v>
      </c>
      <c r="Y53" s="73" t="e">
        <f t="shared" si="7"/>
        <v>#DIV/0!</v>
      </c>
      <c r="Z53" s="72">
        <f t="shared" si="8"/>
        <v>0</v>
      </c>
    </row>
    <row r="54" spans="2:26">
      <c r="B54" s="19" t="s">
        <v>37</v>
      </c>
      <c r="C54" s="19" t="s">
        <v>94</v>
      </c>
      <c r="D54" s="19" t="s">
        <v>87</v>
      </c>
      <c r="E54" s="20" t="s">
        <v>88</v>
      </c>
      <c r="F54" s="21" t="s">
        <v>89</v>
      </c>
      <c r="G54" s="21" t="s">
        <v>90</v>
      </c>
      <c r="H54" s="19">
        <v>1000</v>
      </c>
      <c r="I54" s="19">
        <v>1000</v>
      </c>
      <c r="J54" s="19"/>
      <c r="K54" s="19"/>
      <c r="L54" s="19"/>
      <c r="M54" s="19"/>
      <c r="N54" s="19">
        <f t="shared" si="0"/>
        <v>0</v>
      </c>
      <c r="O54" s="19">
        <f t="shared" si="1"/>
        <v>1000</v>
      </c>
      <c r="P54" s="23">
        <f>+'04'!R54</f>
        <v>0</v>
      </c>
      <c r="Q54" s="19"/>
      <c r="R54" s="23">
        <f t="shared" si="2"/>
        <v>0</v>
      </c>
      <c r="S54" s="61">
        <f>+'04'!U54</f>
        <v>0</v>
      </c>
      <c r="T54" s="19"/>
      <c r="U54" s="61">
        <f t="shared" si="3"/>
        <v>0</v>
      </c>
      <c r="V54" s="19">
        <f t="shared" si="4"/>
        <v>0</v>
      </c>
      <c r="W54" s="19">
        <f t="shared" si="5"/>
        <v>1000</v>
      </c>
      <c r="X54" s="72">
        <f t="shared" si="6"/>
        <v>0</v>
      </c>
      <c r="Y54" s="73" t="e">
        <f t="shared" si="7"/>
        <v>#DIV/0!</v>
      </c>
      <c r="Z54" s="72">
        <f t="shared" si="8"/>
        <v>0</v>
      </c>
    </row>
    <row r="55" spans="2:26">
      <c r="B55" s="19" t="s">
        <v>37</v>
      </c>
      <c r="C55" s="19" t="s">
        <v>94</v>
      </c>
      <c r="D55" s="19" t="s">
        <v>91</v>
      </c>
      <c r="E55" s="20" t="s">
        <v>92</v>
      </c>
      <c r="F55" s="21" t="s">
        <v>42</v>
      </c>
      <c r="G55" s="21" t="s">
        <v>93</v>
      </c>
      <c r="H55" s="19">
        <v>1000</v>
      </c>
      <c r="I55" s="19">
        <v>1000</v>
      </c>
      <c r="J55" s="19"/>
      <c r="K55" s="19"/>
      <c r="L55" s="19"/>
      <c r="M55" s="19"/>
      <c r="N55" s="19">
        <f t="shared" si="0"/>
        <v>0</v>
      </c>
      <c r="O55" s="19">
        <f t="shared" si="1"/>
        <v>1000</v>
      </c>
      <c r="P55" s="23">
        <f>+'04'!R55</f>
        <v>0</v>
      </c>
      <c r="Q55" s="19"/>
      <c r="R55" s="23">
        <f t="shared" si="2"/>
        <v>0</v>
      </c>
      <c r="S55" s="61">
        <f>+'04'!U55</f>
        <v>0</v>
      </c>
      <c r="T55" s="19"/>
      <c r="U55" s="61">
        <f t="shared" si="3"/>
        <v>0</v>
      </c>
      <c r="V55" s="19">
        <f t="shared" si="4"/>
        <v>0</v>
      </c>
      <c r="W55" s="19">
        <f t="shared" si="5"/>
        <v>1000</v>
      </c>
      <c r="X55" s="72">
        <f t="shared" si="6"/>
        <v>0</v>
      </c>
      <c r="Y55" s="73" t="e">
        <f t="shared" si="7"/>
        <v>#DIV/0!</v>
      </c>
      <c r="Z55" s="72">
        <f t="shared" si="8"/>
        <v>0</v>
      </c>
    </row>
    <row r="56" spans="2:26">
      <c r="B56" s="32" t="s">
        <v>37</v>
      </c>
      <c r="C56" s="32" t="s">
        <v>100</v>
      </c>
      <c r="D56" s="32" t="s">
        <v>5</v>
      </c>
      <c r="E56" s="33"/>
      <c r="F56" s="34"/>
      <c r="G56" s="34" t="s">
        <v>34</v>
      </c>
      <c r="H56" s="32">
        <v>1739115509</v>
      </c>
      <c r="I56" s="32">
        <f>SUM(I57:I79)</f>
        <v>1739115509</v>
      </c>
      <c r="J56" s="32">
        <f>SUM(J57:J79)</f>
        <v>5455977.6200000001</v>
      </c>
      <c r="K56" s="32">
        <f>SUM(K57:K79)</f>
        <v>0</v>
      </c>
      <c r="L56" s="32">
        <f>SUM(L57:L79)</f>
        <v>0</v>
      </c>
      <c r="M56" s="32">
        <f>SUM(M57:M79)</f>
        <v>0</v>
      </c>
      <c r="N56" s="32">
        <f t="shared" si="0"/>
        <v>5455977.6200000001</v>
      </c>
      <c r="O56" s="32">
        <f t="shared" si="1"/>
        <v>1744571486.6199999</v>
      </c>
      <c r="P56" s="23">
        <f>+'04'!R56</f>
        <v>661022631.88</v>
      </c>
      <c r="Q56" s="32">
        <f>SUM(Q57:Q79)</f>
        <v>165604881.13999999</v>
      </c>
      <c r="R56" s="23">
        <f t="shared" si="2"/>
        <v>826627513.01999998</v>
      </c>
      <c r="S56" s="61">
        <f>+'04'!U56</f>
        <v>529414105.88</v>
      </c>
      <c r="T56" s="32">
        <f>SUM(T57:T79)</f>
        <v>139741068.13999999</v>
      </c>
      <c r="U56" s="61">
        <f t="shared" si="3"/>
        <v>669155174.01999998</v>
      </c>
      <c r="V56" s="32">
        <f t="shared" si="4"/>
        <v>157472339</v>
      </c>
      <c r="W56" s="32">
        <f t="shared" si="5"/>
        <v>917943973.5999999</v>
      </c>
      <c r="X56" s="72">
        <f t="shared" si="6"/>
        <v>0.47382839818249006</v>
      </c>
      <c r="Y56" s="73">
        <f t="shared" si="7"/>
        <v>0.80950024464502668</v>
      </c>
      <c r="Z56" s="72">
        <f t="shared" si="8"/>
        <v>0.38356420424848686</v>
      </c>
    </row>
    <row r="57" spans="2:26">
      <c r="B57" s="19" t="s">
        <v>37</v>
      </c>
      <c r="C57" s="19" t="s">
        <v>100</v>
      </c>
      <c r="D57" s="19" t="s">
        <v>49</v>
      </c>
      <c r="E57" s="20" t="s">
        <v>95</v>
      </c>
      <c r="F57" s="21" t="s">
        <v>42</v>
      </c>
      <c r="G57" s="21" t="s">
        <v>96</v>
      </c>
      <c r="H57" s="19">
        <v>1000</v>
      </c>
      <c r="I57" s="19">
        <v>1000</v>
      </c>
      <c r="J57" s="19"/>
      <c r="K57" s="19"/>
      <c r="L57" s="19"/>
      <c r="M57" s="19"/>
      <c r="N57" s="19">
        <f t="shared" si="0"/>
        <v>0</v>
      </c>
      <c r="O57" s="19">
        <f t="shared" si="1"/>
        <v>1000</v>
      </c>
      <c r="P57" s="23">
        <f>+'04'!R57</f>
        <v>0</v>
      </c>
      <c r="Q57" s="19"/>
      <c r="R57" s="23">
        <f t="shared" si="2"/>
        <v>0</v>
      </c>
      <c r="S57" s="61">
        <f>+'04'!U57</f>
        <v>0</v>
      </c>
      <c r="T57" s="19"/>
      <c r="U57" s="61">
        <f t="shared" si="3"/>
        <v>0</v>
      </c>
      <c r="V57" s="19">
        <f t="shared" si="4"/>
        <v>0</v>
      </c>
      <c r="W57" s="19">
        <f t="shared" si="5"/>
        <v>1000</v>
      </c>
      <c r="X57" s="72">
        <f t="shared" si="6"/>
        <v>0</v>
      </c>
      <c r="Y57" s="73" t="e">
        <f t="shared" si="7"/>
        <v>#DIV/0!</v>
      </c>
      <c r="Z57" s="72">
        <f t="shared" si="8"/>
        <v>0</v>
      </c>
    </row>
    <row r="58" spans="2:26">
      <c r="B58" s="19" t="s">
        <v>37</v>
      </c>
      <c r="C58" s="19" t="s">
        <v>100</v>
      </c>
      <c r="D58" s="19" t="s">
        <v>101</v>
      </c>
      <c r="E58" s="20" t="s">
        <v>95</v>
      </c>
      <c r="F58" s="21" t="s">
        <v>42</v>
      </c>
      <c r="G58" s="21" t="s">
        <v>96</v>
      </c>
      <c r="H58" s="19">
        <v>31758767</v>
      </c>
      <c r="I58" s="19">
        <v>31758767</v>
      </c>
      <c r="J58" s="19"/>
      <c r="K58" s="19"/>
      <c r="L58" s="19"/>
      <c r="M58" s="19"/>
      <c r="N58" s="19">
        <f t="shared" si="0"/>
        <v>0</v>
      </c>
      <c r="O58" s="19">
        <f t="shared" si="1"/>
        <v>31758767</v>
      </c>
      <c r="P58" s="23">
        <f>+'04'!R58</f>
        <v>13135150</v>
      </c>
      <c r="Q58" s="19">
        <v>3326493</v>
      </c>
      <c r="R58" s="23">
        <f t="shared" si="2"/>
        <v>16461643</v>
      </c>
      <c r="S58" s="61">
        <f>+'04'!U58</f>
        <v>12470002</v>
      </c>
      <c r="T58" s="19">
        <v>3326493</v>
      </c>
      <c r="U58" s="61">
        <f t="shared" si="3"/>
        <v>15796495</v>
      </c>
      <c r="V58" s="19">
        <f t="shared" si="4"/>
        <v>665148</v>
      </c>
      <c r="W58" s="19">
        <f t="shared" si="5"/>
        <v>15297124</v>
      </c>
      <c r="X58" s="72">
        <f t="shared" si="6"/>
        <v>0.51833381944582424</v>
      </c>
      <c r="Y58" s="73">
        <f t="shared" si="7"/>
        <v>0.95959406968065097</v>
      </c>
      <c r="Z58" s="72">
        <f t="shared" si="8"/>
        <v>0.49739005925513419</v>
      </c>
    </row>
    <row r="59" spans="2:26">
      <c r="B59" s="19" t="s">
        <v>37</v>
      </c>
      <c r="C59" s="19" t="s">
        <v>100</v>
      </c>
      <c r="D59" s="19" t="s">
        <v>102</v>
      </c>
      <c r="E59" s="20" t="s">
        <v>95</v>
      </c>
      <c r="F59" s="21" t="s">
        <v>42</v>
      </c>
      <c r="G59" s="21" t="s">
        <v>96</v>
      </c>
      <c r="H59" s="19">
        <v>540152429</v>
      </c>
      <c r="I59" s="19">
        <v>540152429</v>
      </c>
      <c r="J59" s="19"/>
      <c r="K59" s="19"/>
      <c r="L59" s="19"/>
      <c r="M59" s="19"/>
      <c r="N59" s="19">
        <f t="shared" si="0"/>
        <v>0</v>
      </c>
      <c r="O59" s="19">
        <f t="shared" si="1"/>
        <v>540152429</v>
      </c>
      <c r="P59" s="23">
        <f>+'04'!R59</f>
        <v>228365464</v>
      </c>
      <c r="Q59" s="19">
        <v>57833840</v>
      </c>
      <c r="R59" s="23">
        <f t="shared" si="2"/>
        <v>286199304</v>
      </c>
      <c r="S59" s="61">
        <f>+'04'!U59</f>
        <v>216801333</v>
      </c>
      <c r="T59" s="19">
        <v>57833840</v>
      </c>
      <c r="U59" s="61">
        <f t="shared" si="3"/>
        <v>274635173</v>
      </c>
      <c r="V59" s="19">
        <f t="shared" si="4"/>
        <v>11564131</v>
      </c>
      <c r="W59" s="19">
        <f t="shared" si="5"/>
        <v>253953125</v>
      </c>
      <c r="X59" s="72">
        <f t="shared" si="6"/>
        <v>0.52984914745241296</v>
      </c>
      <c r="Y59" s="73">
        <f t="shared" si="7"/>
        <v>0.95959413304513141</v>
      </c>
      <c r="Z59" s="72">
        <f t="shared" si="8"/>
        <v>0.50844013329430016</v>
      </c>
    </row>
    <row r="60" spans="2:26">
      <c r="B60" s="19" t="s">
        <v>37</v>
      </c>
      <c r="C60" s="19" t="s">
        <v>100</v>
      </c>
      <c r="D60" s="19" t="s">
        <v>103</v>
      </c>
      <c r="E60" s="20" t="s">
        <v>95</v>
      </c>
      <c r="F60" s="21" t="s">
        <v>42</v>
      </c>
      <c r="G60" s="21" t="s">
        <v>96</v>
      </c>
      <c r="H60" s="19">
        <v>372227758</v>
      </c>
      <c r="I60" s="19">
        <v>372227758</v>
      </c>
      <c r="J60" s="19"/>
      <c r="K60" s="19"/>
      <c r="L60" s="19"/>
      <c r="M60" s="19"/>
      <c r="N60" s="19">
        <f t="shared" si="0"/>
        <v>0</v>
      </c>
      <c r="O60" s="19">
        <f t="shared" si="1"/>
        <v>372227758</v>
      </c>
      <c r="P60" s="23">
        <f>+'04'!R60</f>
        <v>153950179</v>
      </c>
      <c r="Q60" s="19">
        <v>38988075</v>
      </c>
      <c r="R60" s="23">
        <f t="shared" si="2"/>
        <v>192938254</v>
      </c>
      <c r="S60" s="61">
        <f>+'04'!U60</f>
        <v>146154343</v>
      </c>
      <c r="T60" s="19">
        <v>38988075</v>
      </c>
      <c r="U60" s="61">
        <f t="shared" si="3"/>
        <v>185142418</v>
      </c>
      <c r="V60" s="19">
        <f t="shared" si="4"/>
        <v>7795836</v>
      </c>
      <c r="W60" s="19">
        <f t="shared" si="5"/>
        <v>179289504</v>
      </c>
      <c r="X60" s="72">
        <f t="shared" si="6"/>
        <v>0.51833386912536494</v>
      </c>
      <c r="Y60" s="73">
        <f t="shared" si="7"/>
        <v>0.95959414041344027</v>
      </c>
      <c r="Z60" s="72">
        <f t="shared" si="8"/>
        <v>0.49739014359052719</v>
      </c>
    </row>
    <row r="61" spans="2:26">
      <c r="B61" s="19" t="s">
        <v>37</v>
      </c>
      <c r="C61" s="19" t="s">
        <v>100</v>
      </c>
      <c r="D61" s="19" t="s">
        <v>104</v>
      </c>
      <c r="E61" s="20" t="s">
        <v>95</v>
      </c>
      <c r="F61" s="21" t="s">
        <v>42</v>
      </c>
      <c r="G61" s="21" t="s">
        <v>96</v>
      </c>
      <c r="H61" s="19">
        <v>56262219</v>
      </c>
      <c r="I61" s="19">
        <v>56262219</v>
      </c>
      <c r="J61" s="19"/>
      <c r="K61" s="19"/>
      <c r="L61" s="19"/>
      <c r="M61" s="19"/>
      <c r="N61" s="19">
        <f t="shared" si="0"/>
        <v>0</v>
      </c>
      <c r="O61" s="19">
        <f t="shared" si="1"/>
        <v>56262219</v>
      </c>
      <c r="P61" s="23">
        <f>+'04'!R61</f>
        <v>18306471</v>
      </c>
      <c r="Q61" s="19">
        <v>4636136</v>
      </c>
      <c r="R61" s="23">
        <f t="shared" si="2"/>
        <v>22942607</v>
      </c>
      <c r="S61" s="61">
        <f>+'04'!U61</f>
        <v>17379455</v>
      </c>
      <c r="T61" s="19">
        <v>4636136</v>
      </c>
      <c r="U61" s="61">
        <f t="shared" si="3"/>
        <v>22015591</v>
      </c>
      <c r="V61" s="19">
        <f t="shared" si="4"/>
        <v>927016</v>
      </c>
      <c r="W61" s="19">
        <f t="shared" si="5"/>
        <v>33319612</v>
      </c>
      <c r="X61" s="72">
        <f t="shared" si="6"/>
        <v>0.40777998820131856</v>
      </c>
      <c r="Y61" s="73">
        <f t="shared" si="7"/>
        <v>0.95959412982142789</v>
      </c>
      <c r="Z61" s="72">
        <f t="shared" si="8"/>
        <v>0.39130328293663641</v>
      </c>
    </row>
    <row r="62" spans="2:26">
      <c r="B62" s="19" t="s">
        <v>37</v>
      </c>
      <c r="C62" s="19" t="s">
        <v>100</v>
      </c>
      <c r="D62" s="19" t="s">
        <v>105</v>
      </c>
      <c r="E62" s="20" t="s">
        <v>95</v>
      </c>
      <c r="F62" s="21" t="s">
        <v>42</v>
      </c>
      <c r="G62" s="21" t="s">
        <v>96</v>
      </c>
      <c r="H62" s="19">
        <v>150916663</v>
      </c>
      <c r="I62" s="19">
        <v>150916663</v>
      </c>
      <c r="J62" s="19"/>
      <c r="K62" s="19"/>
      <c r="L62" s="19"/>
      <c r="M62" s="19"/>
      <c r="N62" s="19">
        <f t="shared" si="0"/>
        <v>0</v>
      </c>
      <c r="O62" s="19">
        <f t="shared" si="1"/>
        <v>150916663</v>
      </c>
      <c r="P62" s="23">
        <f>+'04'!R62</f>
        <v>62417828</v>
      </c>
      <c r="Q62" s="19">
        <v>15807392</v>
      </c>
      <c r="R62" s="23">
        <f t="shared" si="2"/>
        <v>78225220</v>
      </c>
      <c r="S62" s="61">
        <f>+'04'!U62</f>
        <v>59257069</v>
      </c>
      <c r="T62" s="19">
        <v>15807392</v>
      </c>
      <c r="U62" s="61">
        <f t="shared" si="3"/>
        <v>75064461</v>
      </c>
      <c r="V62" s="19">
        <f t="shared" si="4"/>
        <v>3160759</v>
      </c>
      <c r="W62" s="19">
        <f t="shared" si="5"/>
        <v>72691443</v>
      </c>
      <c r="X62" s="72">
        <f t="shared" si="6"/>
        <v>0.51833388338304298</v>
      </c>
      <c r="Y62" s="73">
        <f t="shared" si="7"/>
        <v>0.9595941181117803</v>
      </c>
      <c r="Z62" s="72">
        <f t="shared" si="8"/>
        <v>0.49739014571240553</v>
      </c>
    </row>
    <row r="63" spans="2:26">
      <c r="B63" s="19" t="s">
        <v>37</v>
      </c>
      <c r="C63" s="19" t="s">
        <v>100</v>
      </c>
      <c r="D63" s="19" t="s">
        <v>106</v>
      </c>
      <c r="E63" s="20" t="s">
        <v>95</v>
      </c>
      <c r="F63" s="21" t="s">
        <v>42</v>
      </c>
      <c r="G63" s="21" t="s">
        <v>96</v>
      </c>
      <c r="H63" s="19">
        <v>99027338</v>
      </c>
      <c r="I63" s="19">
        <v>99027338</v>
      </c>
      <c r="J63" s="19"/>
      <c r="K63" s="19"/>
      <c r="L63" s="19"/>
      <c r="M63" s="19"/>
      <c r="N63" s="19">
        <f t="shared" si="0"/>
        <v>0</v>
      </c>
      <c r="O63" s="19">
        <f t="shared" si="1"/>
        <v>99027338</v>
      </c>
      <c r="P63" s="23">
        <f>+'04'!R63</f>
        <v>40956847</v>
      </c>
      <c r="Q63" s="19">
        <v>10372372</v>
      </c>
      <c r="R63" s="23">
        <f t="shared" si="2"/>
        <v>51329219</v>
      </c>
      <c r="S63" s="61">
        <f>+'04'!U63</f>
        <v>38882847</v>
      </c>
      <c r="T63" s="19">
        <v>10372372</v>
      </c>
      <c r="U63" s="61">
        <f t="shared" si="3"/>
        <v>49255219</v>
      </c>
      <c r="V63" s="19">
        <f t="shared" si="4"/>
        <v>2074000</v>
      </c>
      <c r="W63" s="19">
        <f t="shared" si="5"/>
        <v>47698119</v>
      </c>
      <c r="X63" s="72">
        <f t="shared" si="6"/>
        <v>0.5183338261602064</v>
      </c>
      <c r="Y63" s="73">
        <f t="shared" si="7"/>
        <v>0.95959416409589249</v>
      </c>
      <c r="Z63" s="72">
        <f t="shared" si="8"/>
        <v>0.49739011463682886</v>
      </c>
    </row>
    <row r="64" spans="2:26">
      <c r="B64" s="19" t="s">
        <v>37</v>
      </c>
      <c r="C64" s="19" t="s">
        <v>100</v>
      </c>
      <c r="D64" s="19" t="s">
        <v>50</v>
      </c>
      <c r="E64" s="20" t="s">
        <v>51</v>
      </c>
      <c r="F64" s="21" t="s">
        <v>52</v>
      </c>
      <c r="G64" s="21" t="s">
        <v>53</v>
      </c>
      <c r="H64" s="19">
        <v>2150000</v>
      </c>
      <c r="I64" s="19">
        <v>2150000</v>
      </c>
      <c r="J64" s="19"/>
      <c r="K64" s="19"/>
      <c r="L64" s="19"/>
      <c r="M64" s="19"/>
      <c r="N64" s="19">
        <f t="shared" si="0"/>
        <v>0</v>
      </c>
      <c r="O64" s="19">
        <f t="shared" si="1"/>
        <v>2150000</v>
      </c>
      <c r="P64" s="23">
        <f>+'04'!R64</f>
        <v>12619313</v>
      </c>
      <c r="Q64" s="19">
        <v>2436585</v>
      </c>
      <c r="R64" s="23">
        <f t="shared" si="2"/>
        <v>15055898</v>
      </c>
      <c r="S64" s="61">
        <f>+'04'!U64</f>
        <v>2278389</v>
      </c>
      <c r="T64" s="19">
        <v>1628038</v>
      </c>
      <c r="U64" s="61">
        <f t="shared" si="3"/>
        <v>3906427</v>
      </c>
      <c r="V64" s="19">
        <f t="shared" si="4"/>
        <v>11149471</v>
      </c>
      <c r="W64" s="19">
        <f t="shared" si="5"/>
        <v>-12905898</v>
      </c>
      <c r="X64" s="72">
        <f t="shared" si="6"/>
        <v>7.0027432558139537</v>
      </c>
      <c r="Y64" s="73">
        <f t="shared" si="7"/>
        <v>0.25946157446071966</v>
      </c>
      <c r="Z64" s="72">
        <f t="shared" si="8"/>
        <v>1.8169427906976745</v>
      </c>
    </row>
    <row r="65" spans="2:26">
      <c r="B65" s="19" t="s">
        <v>37</v>
      </c>
      <c r="C65" s="19" t="s">
        <v>100</v>
      </c>
      <c r="D65" s="19" t="s">
        <v>107</v>
      </c>
      <c r="E65" s="20" t="s">
        <v>108</v>
      </c>
      <c r="F65" s="21" t="s">
        <v>56</v>
      </c>
      <c r="G65" s="21" t="s">
        <v>109</v>
      </c>
      <c r="H65" s="19">
        <v>12017053</v>
      </c>
      <c r="I65" s="19">
        <v>12017053</v>
      </c>
      <c r="J65" s="19"/>
      <c r="K65" s="19"/>
      <c r="L65" s="19"/>
      <c r="M65" s="19"/>
      <c r="N65" s="19">
        <f t="shared" si="0"/>
        <v>0</v>
      </c>
      <c r="O65" s="19">
        <f t="shared" si="1"/>
        <v>12017053</v>
      </c>
      <c r="P65" s="23">
        <f>+'04'!R65</f>
        <v>3188069</v>
      </c>
      <c r="Q65" s="19">
        <v>816761</v>
      </c>
      <c r="R65" s="23">
        <f t="shared" si="2"/>
        <v>4004830</v>
      </c>
      <c r="S65" s="61">
        <f>+'04'!U65</f>
        <v>0</v>
      </c>
      <c r="T65" s="19">
        <v>0</v>
      </c>
      <c r="U65" s="61">
        <f t="shared" si="3"/>
        <v>0</v>
      </c>
      <c r="V65" s="19">
        <f t="shared" si="4"/>
        <v>4004830</v>
      </c>
      <c r="W65" s="19">
        <f t="shared" si="5"/>
        <v>8012223</v>
      </c>
      <c r="X65" s="72">
        <f t="shared" si="6"/>
        <v>0.33326223991855575</v>
      </c>
      <c r="Y65" s="73">
        <f t="shared" si="7"/>
        <v>0</v>
      </c>
      <c r="Z65" s="72">
        <f t="shared" si="8"/>
        <v>0</v>
      </c>
    </row>
    <row r="66" spans="2:26">
      <c r="B66" s="19" t="s">
        <v>37</v>
      </c>
      <c r="C66" s="19" t="s">
        <v>100</v>
      </c>
      <c r="D66" s="19" t="s">
        <v>110</v>
      </c>
      <c r="E66" s="20" t="s">
        <v>108</v>
      </c>
      <c r="F66" s="21" t="s">
        <v>56</v>
      </c>
      <c r="G66" s="21" t="s">
        <v>109</v>
      </c>
      <c r="H66" s="19">
        <v>203926407</v>
      </c>
      <c r="I66" s="19">
        <v>203926407</v>
      </c>
      <c r="J66" s="19"/>
      <c r="K66" s="19"/>
      <c r="L66" s="19"/>
      <c r="M66" s="19"/>
      <c r="N66" s="19">
        <f t="shared" si="0"/>
        <v>0</v>
      </c>
      <c r="O66" s="19">
        <f t="shared" si="1"/>
        <v>203926407</v>
      </c>
      <c r="P66" s="23">
        <f>+'04'!R66</f>
        <v>55427201</v>
      </c>
      <c r="Q66" s="19">
        <v>14200057</v>
      </c>
      <c r="R66" s="23">
        <f t="shared" si="2"/>
        <v>69627258</v>
      </c>
      <c r="S66" s="61">
        <f>+'04'!U66</f>
        <v>0</v>
      </c>
      <c r="T66" s="19">
        <v>0</v>
      </c>
      <c r="U66" s="61">
        <f t="shared" si="3"/>
        <v>0</v>
      </c>
      <c r="V66" s="19">
        <f t="shared" si="4"/>
        <v>69627258</v>
      </c>
      <c r="W66" s="19">
        <f t="shared" si="5"/>
        <v>134299149</v>
      </c>
      <c r="X66" s="72">
        <f t="shared" si="6"/>
        <v>0.34143326028394155</v>
      </c>
      <c r="Y66" s="73">
        <f t="shared" si="7"/>
        <v>0</v>
      </c>
      <c r="Z66" s="72">
        <f t="shared" si="8"/>
        <v>0</v>
      </c>
    </row>
    <row r="67" spans="2:26">
      <c r="B67" s="19" t="s">
        <v>37</v>
      </c>
      <c r="C67" s="19" t="s">
        <v>100</v>
      </c>
      <c r="D67" s="19" t="s">
        <v>111</v>
      </c>
      <c r="E67" s="20" t="s">
        <v>108</v>
      </c>
      <c r="F67" s="21" t="s">
        <v>56</v>
      </c>
      <c r="G67" s="21" t="s">
        <v>109</v>
      </c>
      <c r="H67" s="19">
        <v>140845542</v>
      </c>
      <c r="I67" s="19">
        <v>140845542</v>
      </c>
      <c r="J67" s="19"/>
      <c r="K67" s="19"/>
      <c r="L67" s="19"/>
      <c r="M67" s="19"/>
      <c r="N67" s="19">
        <f t="shared" si="0"/>
        <v>0</v>
      </c>
      <c r="O67" s="19">
        <f t="shared" si="1"/>
        <v>140845542</v>
      </c>
      <c r="P67" s="23">
        <f>+'04'!R67</f>
        <v>37365665</v>
      </c>
      <c r="Q67" s="19">
        <v>9572820</v>
      </c>
      <c r="R67" s="23">
        <f t="shared" si="2"/>
        <v>46938485</v>
      </c>
      <c r="S67" s="61">
        <f>+'04'!U67</f>
        <v>0</v>
      </c>
      <c r="T67" s="19">
        <v>0</v>
      </c>
      <c r="U67" s="61">
        <f t="shared" si="3"/>
        <v>0</v>
      </c>
      <c r="V67" s="19">
        <f t="shared" si="4"/>
        <v>46938485</v>
      </c>
      <c r="W67" s="19">
        <f t="shared" si="5"/>
        <v>93907057</v>
      </c>
      <c r="X67" s="72">
        <f t="shared" si="6"/>
        <v>0.33326212767174412</v>
      </c>
      <c r="Y67" s="73">
        <f t="shared" si="7"/>
        <v>0</v>
      </c>
      <c r="Z67" s="72">
        <f t="shared" si="8"/>
        <v>0</v>
      </c>
    </row>
    <row r="68" spans="2:26">
      <c r="B68" s="19" t="s">
        <v>37</v>
      </c>
      <c r="C68" s="19" t="s">
        <v>100</v>
      </c>
      <c r="D68" s="19" t="s">
        <v>112</v>
      </c>
      <c r="E68" s="20" t="s">
        <v>108</v>
      </c>
      <c r="F68" s="21" t="s">
        <v>56</v>
      </c>
      <c r="G68" s="21" t="s">
        <v>109</v>
      </c>
      <c r="H68" s="19">
        <v>21748177</v>
      </c>
      <c r="I68" s="19">
        <v>21748177</v>
      </c>
      <c r="J68" s="19"/>
      <c r="K68" s="19"/>
      <c r="L68" s="19"/>
      <c r="M68" s="19"/>
      <c r="N68" s="19">
        <f t="shared" si="0"/>
        <v>0</v>
      </c>
      <c r="O68" s="19">
        <f t="shared" si="1"/>
        <v>21748177</v>
      </c>
      <c r="P68" s="23">
        <f>+'04'!R68</f>
        <v>4443214</v>
      </c>
      <c r="Q68" s="19">
        <v>1138320</v>
      </c>
      <c r="R68" s="23">
        <f t="shared" si="2"/>
        <v>5581534</v>
      </c>
      <c r="S68" s="61">
        <f>+'04'!U68</f>
        <v>0</v>
      </c>
      <c r="T68" s="19">
        <v>0</v>
      </c>
      <c r="U68" s="61">
        <f t="shared" si="3"/>
        <v>0</v>
      </c>
      <c r="V68" s="19">
        <f t="shared" si="4"/>
        <v>5581534</v>
      </c>
      <c r="W68" s="19">
        <f t="shared" si="5"/>
        <v>16166643</v>
      </c>
      <c r="X68" s="72">
        <f t="shared" si="6"/>
        <v>0.25664376375086517</v>
      </c>
      <c r="Y68" s="73">
        <f t="shared" si="7"/>
        <v>0</v>
      </c>
      <c r="Z68" s="72">
        <f t="shared" si="8"/>
        <v>0</v>
      </c>
    </row>
    <row r="69" spans="2:26">
      <c r="B69" s="19" t="s">
        <v>37</v>
      </c>
      <c r="C69" s="19" t="s">
        <v>100</v>
      </c>
      <c r="D69" s="19" t="s">
        <v>113</v>
      </c>
      <c r="E69" s="20" t="s">
        <v>108</v>
      </c>
      <c r="F69" s="21" t="s">
        <v>56</v>
      </c>
      <c r="G69" s="21" t="s">
        <v>109</v>
      </c>
      <c r="H69" s="19">
        <v>57104659</v>
      </c>
      <c r="I69" s="19">
        <v>57104659</v>
      </c>
      <c r="J69" s="19"/>
      <c r="K69" s="19"/>
      <c r="L69" s="19"/>
      <c r="M69" s="19"/>
      <c r="N69" s="19">
        <f t="shared" si="0"/>
        <v>0</v>
      </c>
      <c r="O69" s="19">
        <f t="shared" si="1"/>
        <v>57104659</v>
      </c>
      <c r="P69" s="23">
        <f>+'04'!R69</f>
        <v>15149597</v>
      </c>
      <c r="Q69" s="19">
        <v>3881221</v>
      </c>
      <c r="R69" s="23">
        <f t="shared" si="2"/>
        <v>19030818</v>
      </c>
      <c r="S69" s="61">
        <f>+'04'!U69</f>
        <v>0</v>
      </c>
      <c r="T69" s="19">
        <v>0</v>
      </c>
      <c r="U69" s="61">
        <f t="shared" si="3"/>
        <v>0</v>
      </c>
      <c r="V69" s="19">
        <f t="shared" si="4"/>
        <v>19030818</v>
      </c>
      <c r="W69" s="19">
        <f t="shared" si="5"/>
        <v>38073841</v>
      </c>
      <c r="X69" s="72">
        <f t="shared" si="6"/>
        <v>0.3332620898760642</v>
      </c>
      <c r="Y69" s="73">
        <f t="shared" si="7"/>
        <v>0</v>
      </c>
      <c r="Z69" s="72">
        <f t="shared" si="8"/>
        <v>0</v>
      </c>
    </row>
    <row r="70" spans="2:26">
      <c r="B70" s="19" t="s">
        <v>37</v>
      </c>
      <c r="C70" s="19" t="s">
        <v>100</v>
      </c>
      <c r="D70" s="19" t="s">
        <v>114</v>
      </c>
      <c r="E70" s="20" t="s">
        <v>108</v>
      </c>
      <c r="F70" s="21" t="s">
        <v>56</v>
      </c>
      <c r="G70" s="21" t="s">
        <v>109</v>
      </c>
      <c r="H70" s="19">
        <v>37470497</v>
      </c>
      <c r="I70" s="19">
        <v>37470497</v>
      </c>
      <c r="J70" s="19"/>
      <c r="K70" s="19"/>
      <c r="L70" s="19"/>
      <c r="M70" s="19"/>
      <c r="N70" s="19">
        <f t="shared" si="0"/>
        <v>0</v>
      </c>
      <c r="O70" s="19">
        <f t="shared" si="1"/>
        <v>37470497</v>
      </c>
      <c r="P70" s="23">
        <f>+'04'!R70</f>
        <v>9940750</v>
      </c>
      <c r="Q70" s="19">
        <v>2546750</v>
      </c>
      <c r="R70" s="23">
        <f t="shared" si="2"/>
        <v>12487500</v>
      </c>
      <c r="S70" s="61">
        <f>+'04'!U70</f>
        <v>0</v>
      </c>
      <c r="T70" s="19">
        <v>0</v>
      </c>
      <c r="U70" s="61">
        <f t="shared" si="3"/>
        <v>0</v>
      </c>
      <c r="V70" s="19">
        <f t="shared" si="4"/>
        <v>12487500</v>
      </c>
      <c r="W70" s="19">
        <f t="shared" si="5"/>
        <v>24982997</v>
      </c>
      <c r="X70" s="72">
        <f t="shared" si="6"/>
        <v>0.33326219291940534</v>
      </c>
      <c r="Y70" s="73">
        <f t="shared" si="7"/>
        <v>0</v>
      </c>
      <c r="Z70" s="72">
        <f t="shared" si="8"/>
        <v>0</v>
      </c>
    </row>
    <row r="71" spans="2:26">
      <c r="B71" s="19" t="s">
        <v>37</v>
      </c>
      <c r="C71" s="19" t="s">
        <v>100</v>
      </c>
      <c r="D71" s="19" t="s">
        <v>115</v>
      </c>
      <c r="E71" s="20" t="s">
        <v>69</v>
      </c>
      <c r="F71" s="21" t="s">
        <v>42</v>
      </c>
      <c r="G71" s="21" t="s">
        <v>70</v>
      </c>
      <c r="H71" s="19">
        <v>1000</v>
      </c>
      <c r="I71" s="19">
        <v>1000</v>
      </c>
      <c r="J71" s="19"/>
      <c r="K71" s="19"/>
      <c r="L71" s="19"/>
      <c r="M71" s="19"/>
      <c r="N71" s="19">
        <f t="shared" si="0"/>
        <v>0</v>
      </c>
      <c r="O71" s="19">
        <f t="shared" si="1"/>
        <v>1000</v>
      </c>
      <c r="P71" s="23">
        <f>+'04'!R71</f>
        <v>0</v>
      </c>
      <c r="Q71" s="19"/>
      <c r="R71" s="23">
        <f t="shared" si="2"/>
        <v>0</v>
      </c>
      <c r="S71" s="61">
        <f>+'04'!U71</f>
        <v>0</v>
      </c>
      <c r="T71" s="19"/>
      <c r="U71" s="61">
        <f t="shared" si="3"/>
        <v>0</v>
      </c>
      <c r="V71" s="19">
        <f t="shared" si="4"/>
        <v>0</v>
      </c>
      <c r="W71" s="19">
        <f t="shared" si="5"/>
        <v>1000</v>
      </c>
      <c r="X71" s="72">
        <f t="shared" si="6"/>
        <v>0</v>
      </c>
      <c r="Y71" s="73" t="e">
        <f t="shared" si="7"/>
        <v>#DIV/0!</v>
      </c>
      <c r="Z71" s="72">
        <f t="shared" si="8"/>
        <v>0</v>
      </c>
    </row>
    <row r="72" spans="2:26">
      <c r="B72" s="19" t="s">
        <v>37</v>
      </c>
      <c r="C72" s="19" t="s">
        <v>100</v>
      </c>
      <c r="D72" s="19" t="s">
        <v>61</v>
      </c>
      <c r="E72" s="20" t="s">
        <v>62</v>
      </c>
      <c r="F72" s="21" t="s">
        <v>63</v>
      </c>
      <c r="G72" s="21" t="s">
        <v>64</v>
      </c>
      <c r="H72" s="19">
        <v>1500000</v>
      </c>
      <c r="I72" s="19">
        <v>1500000</v>
      </c>
      <c r="J72" s="19"/>
      <c r="K72" s="19"/>
      <c r="L72" s="19"/>
      <c r="M72" s="19"/>
      <c r="N72" s="19">
        <f t="shared" si="0"/>
        <v>0</v>
      </c>
      <c r="O72" s="19">
        <f t="shared" si="1"/>
        <v>1500000</v>
      </c>
      <c r="P72" s="23">
        <f>+'04'!R72</f>
        <v>300906.26</v>
      </c>
      <c r="Q72" s="19">
        <v>48059.14</v>
      </c>
      <c r="R72" s="23">
        <f t="shared" si="2"/>
        <v>348965.4</v>
      </c>
      <c r="S72" s="61">
        <f>+'04'!U72</f>
        <v>300906.26</v>
      </c>
      <c r="T72" s="19">
        <v>48059.14</v>
      </c>
      <c r="U72" s="61">
        <f t="shared" si="3"/>
        <v>348965.4</v>
      </c>
      <c r="V72" s="19">
        <f t="shared" si="4"/>
        <v>0</v>
      </c>
      <c r="W72" s="19">
        <f t="shared" si="5"/>
        <v>1151034.6000000001</v>
      </c>
      <c r="X72" s="72">
        <f t="shared" si="6"/>
        <v>0.23264360000000001</v>
      </c>
      <c r="Y72" s="73">
        <f t="shared" si="7"/>
        <v>1</v>
      </c>
      <c r="Z72" s="72">
        <f t="shared" si="8"/>
        <v>0.23264360000000001</v>
      </c>
    </row>
    <row r="73" spans="2:26">
      <c r="B73" s="19" t="s">
        <v>37</v>
      </c>
      <c r="C73" s="19" t="s">
        <v>100</v>
      </c>
      <c r="D73" s="19" t="s">
        <v>65</v>
      </c>
      <c r="E73" s="20" t="s">
        <v>66</v>
      </c>
      <c r="F73" s="21" t="s">
        <v>52</v>
      </c>
      <c r="G73" s="21" t="s">
        <v>67</v>
      </c>
      <c r="H73" s="19">
        <v>1000</v>
      </c>
      <c r="I73" s="19">
        <v>1000</v>
      </c>
      <c r="J73" s="19"/>
      <c r="K73" s="19"/>
      <c r="L73" s="19"/>
      <c r="M73" s="19"/>
      <c r="N73" s="19">
        <f t="shared" si="0"/>
        <v>0</v>
      </c>
      <c r="O73" s="19">
        <f t="shared" si="1"/>
        <v>1000</v>
      </c>
      <c r="P73" s="23">
        <f>+'04'!R73</f>
        <v>0</v>
      </c>
      <c r="Q73" s="19"/>
      <c r="R73" s="23">
        <f t="shared" si="2"/>
        <v>0</v>
      </c>
      <c r="S73" s="61">
        <f>+'04'!U73</f>
        <v>0</v>
      </c>
      <c r="T73" s="19"/>
      <c r="U73" s="61">
        <f t="shared" si="3"/>
        <v>0</v>
      </c>
      <c r="V73" s="19">
        <f t="shared" si="4"/>
        <v>0</v>
      </c>
      <c r="W73" s="19">
        <f t="shared" si="5"/>
        <v>1000</v>
      </c>
      <c r="X73" s="72">
        <f t="shared" si="6"/>
        <v>0</v>
      </c>
      <c r="Y73" s="73" t="e">
        <f t="shared" si="7"/>
        <v>#DIV/0!</v>
      </c>
      <c r="Z73" s="72">
        <f t="shared" si="8"/>
        <v>0</v>
      </c>
    </row>
    <row r="74" spans="2:26">
      <c r="B74" s="19" t="s">
        <v>37</v>
      </c>
      <c r="C74" s="19" t="s">
        <v>100</v>
      </c>
      <c r="D74" s="19" t="s">
        <v>68</v>
      </c>
      <c r="E74" s="20" t="s">
        <v>69</v>
      </c>
      <c r="F74" s="21" t="s">
        <v>42</v>
      </c>
      <c r="G74" s="21" t="s">
        <v>70</v>
      </c>
      <c r="H74" s="19">
        <v>1000</v>
      </c>
      <c r="I74" s="19">
        <v>1000</v>
      </c>
      <c r="J74" s="19"/>
      <c r="K74" s="19"/>
      <c r="L74" s="19"/>
      <c r="M74" s="19"/>
      <c r="N74" s="19">
        <f t="shared" si="0"/>
        <v>0</v>
      </c>
      <c r="O74" s="19">
        <f t="shared" si="1"/>
        <v>1000</v>
      </c>
      <c r="P74" s="23">
        <f>+'04'!R74</f>
        <v>0</v>
      </c>
      <c r="Q74" s="19"/>
      <c r="R74" s="23">
        <f t="shared" si="2"/>
        <v>0</v>
      </c>
      <c r="S74" s="61">
        <f>+'04'!U74</f>
        <v>0</v>
      </c>
      <c r="T74" s="19">
        <v>0</v>
      </c>
      <c r="U74" s="61">
        <f t="shared" si="3"/>
        <v>0</v>
      </c>
      <c r="V74" s="19">
        <f t="shared" si="4"/>
        <v>0</v>
      </c>
      <c r="W74" s="19">
        <f t="shared" si="5"/>
        <v>1000</v>
      </c>
      <c r="X74" s="72">
        <f t="shared" si="6"/>
        <v>0</v>
      </c>
      <c r="Y74" s="73" t="e">
        <f t="shared" si="7"/>
        <v>#DIV/0!</v>
      </c>
      <c r="Z74" s="72">
        <f t="shared" si="8"/>
        <v>0</v>
      </c>
    </row>
    <row r="75" spans="2:26">
      <c r="B75" s="19" t="s">
        <v>37</v>
      </c>
      <c r="C75" s="19" t="s">
        <v>100</v>
      </c>
      <c r="D75" s="19" t="s">
        <v>71</v>
      </c>
      <c r="E75" s="20" t="s">
        <v>72</v>
      </c>
      <c r="F75" s="21" t="s">
        <v>73</v>
      </c>
      <c r="G75" s="21" t="s">
        <v>74</v>
      </c>
      <c r="H75" s="19">
        <v>1000</v>
      </c>
      <c r="I75" s="19">
        <v>1000</v>
      </c>
      <c r="J75" s="19">
        <v>5455977.6200000001</v>
      </c>
      <c r="K75" s="19"/>
      <c r="L75" s="19"/>
      <c r="M75" s="19"/>
      <c r="N75" s="19">
        <f t="shared" si="0"/>
        <v>5455977.6200000001</v>
      </c>
      <c r="O75" s="19">
        <f t="shared" si="1"/>
        <v>5456977.6200000001</v>
      </c>
      <c r="P75" s="23">
        <f>+'04'!R75</f>
        <v>5455977.6200000001</v>
      </c>
      <c r="Q75" s="19">
        <v>0</v>
      </c>
      <c r="R75" s="23">
        <f t="shared" si="2"/>
        <v>5455977.6200000001</v>
      </c>
      <c r="S75" s="61">
        <f>+'04'!U75</f>
        <v>5455977.6200000001</v>
      </c>
      <c r="T75" s="19">
        <v>0</v>
      </c>
      <c r="U75" s="61">
        <f t="shared" si="3"/>
        <v>5455977.6200000001</v>
      </c>
      <c r="V75" s="19">
        <f t="shared" si="4"/>
        <v>0</v>
      </c>
      <c r="W75" s="19">
        <f t="shared" si="5"/>
        <v>1000</v>
      </c>
      <c r="X75" s="72">
        <f t="shared" si="6"/>
        <v>0.99981674837801515</v>
      </c>
      <c r="Y75" s="73">
        <f t="shared" si="7"/>
        <v>1</v>
      </c>
      <c r="Z75" s="72">
        <f t="shared" si="8"/>
        <v>0.99981674837801515</v>
      </c>
    </row>
    <row r="76" spans="2:26">
      <c r="B76" s="19" t="s">
        <v>37</v>
      </c>
      <c r="C76" s="19" t="s">
        <v>100</v>
      </c>
      <c r="D76" s="19" t="s">
        <v>75</v>
      </c>
      <c r="E76" s="20" t="s">
        <v>76</v>
      </c>
      <c r="F76" s="21" t="s">
        <v>77</v>
      </c>
      <c r="G76" s="21" t="s">
        <v>78</v>
      </c>
      <c r="H76" s="19">
        <v>12000000</v>
      </c>
      <c r="I76" s="19">
        <v>12000000</v>
      </c>
      <c r="J76" s="19"/>
      <c r="K76" s="19"/>
      <c r="L76" s="19"/>
      <c r="M76" s="19"/>
      <c r="N76" s="19">
        <f t="shared" ref="N76:N139" si="9">+J76+K76+L76+M76</f>
        <v>0</v>
      </c>
      <c r="O76" s="19">
        <f t="shared" ref="O76:O139" si="10">+I76+N76</f>
        <v>12000000</v>
      </c>
      <c r="P76" s="23">
        <f>+'04'!R76</f>
        <v>0</v>
      </c>
      <c r="Q76" s="19"/>
      <c r="R76" s="23">
        <f t="shared" ref="R76:R139" si="11">+P76+Q76</f>
        <v>0</v>
      </c>
      <c r="S76" s="61">
        <f>+'04'!U76</f>
        <v>30433784</v>
      </c>
      <c r="T76" s="19">
        <v>7100663</v>
      </c>
      <c r="U76" s="61">
        <f t="shared" ref="U76:U139" si="12">+S76+T76</f>
        <v>37534447</v>
      </c>
      <c r="V76" s="19">
        <f t="shared" ref="V76:V139" si="13">+R76-U76</f>
        <v>-37534447</v>
      </c>
      <c r="W76" s="19">
        <f t="shared" ref="W76:W139" si="14">+O76-R76</f>
        <v>12000000</v>
      </c>
      <c r="X76" s="72">
        <f t="shared" ref="X76:X139" si="15">+R76/O76</f>
        <v>0</v>
      </c>
      <c r="Y76" s="73" t="e">
        <f t="shared" ref="Y76:Y139" si="16">+U76/R76</f>
        <v>#DIV/0!</v>
      </c>
      <c r="Z76" s="72">
        <f t="shared" ref="Z76:Z139" si="17">+U76/O76</f>
        <v>3.1278705833333333</v>
      </c>
    </row>
    <row r="77" spans="2:26">
      <c r="B77" s="19" t="s">
        <v>37</v>
      </c>
      <c r="C77" s="19" t="s">
        <v>100</v>
      </c>
      <c r="D77" s="19" t="s">
        <v>83</v>
      </c>
      <c r="E77" s="20" t="s">
        <v>84</v>
      </c>
      <c r="F77" s="21" t="s">
        <v>85</v>
      </c>
      <c r="G77" s="21" t="s">
        <v>86</v>
      </c>
      <c r="H77" s="19">
        <v>1000</v>
      </c>
      <c r="I77" s="19">
        <v>1000</v>
      </c>
      <c r="J77" s="19"/>
      <c r="K77" s="19"/>
      <c r="L77" s="19"/>
      <c r="M77" s="19"/>
      <c r="N77" s="19">
        <f t="shared" si="9"/>
        <v>0</v>
      </c>
      <c r="O77" s="19">
        <f t="shared" si="10"/>
        <v>1000</v>
      </c>
      <c r="P77" s="23">
        <f>+'04'!R77</f>
        <v>0</v>
      </c>
      <c r="Q77" s="19"/>
      <c r="R77" s="23">
        <f t="shared" si="11"/>
        <v>0</v>
      </c>
      <c r="S77" s="61">
        <f>+'04'!U77</f>
        <v>0</v>
      </c>
      <c r="T77" s="19"/>
      <c r="U77" s="61">
        <f t="shared" si="12"/>
        <v>0</v>
      </c>
      <c r="V77" s="19">
        <f t="shared" si="13"/>
        <v>0</v>
      </c>
      <c r="W77" s="19">
        <f t="shared" si="14"/>
        <v>1000</v>
      </c>
      <c r="X77" s="72">
        <f t="shared" si="15"/>
        <v>0</v>
      </c>
      <c r="Y77" s="73" t="e">
        <f t="shared" si="16"/>
        <v>#DIV/0!</v>
      </c>
      <c r="Z77" s="72">
        <f t="shared" si="17"/>
        <v>0</v>
      </c>
    </row>
    <row r="78" spans="2:26">
      <c r="B78" s="19" t="s">
        <v>37</v>
      </c>
      <c r="C78" s="19" t="s">
        <v>100</v>
      </c>
      <c r="D78" s="19" t="s">
        <v>91</v>
      </c>
      <c r="E78" s="20" t="s">
        <v>92</v>
      </c>
      <c r="F78" s="21" t="s">
        <v>42</v>
      </c>
      <c r="G78" s="21" t="s">
        <v>93</v>
      </c>
      <c r="H78" s="19">
        <v>1000</v>
      </c>
      <c r="I78" s="19">
        <v>1000</v>
      </c>
      <c r="J78" s="19"/>
      <c r="K78" s="19"/>
      <c r="L78" s="19"/>
      <c r="M78" s="19"/>
      <c r="N78" s="19">
        <f t="shared" si="9"/>
        <v>0</v>
      </c>
      <c r="O78" s="19">
        <f t="shared" si="10"/>
        <v>1000</v>
      </c>
      <c r="P78" s="23">
        <f>+'04'!R78</f>
        <v>0</v>
      </c>
      <c r="Q78" s="19"/>
      <c r="R78" s="23">
        <f t="shared" si="11"/>
        <v>0</v>
      </c>
      <c r="S78" s="61">
        <f>+'04'!U78</f>
        <v>0</v>
      </c>
      <c r="T78" s="19"/>
      <c r="U78" s="61">
        <f t="shared" si="12"/>
        <v>0</v>
      </c>
      <c r="V78" s="19">
        <f t="shared" si="13"/>
        <v>0</v>
      </c>
      <c r="W78" s="19">
        <f t="shared" si="14"/>
        <v>1000</v>
      </c>
      <c r="X78" s="72">
        <f t="shared" si="15"/>
        <v>0</v>
      </c>
      <c r="Y78" s="73" t="e">
        <f t="shared" si="16"/>
        <v>#DIV/0!</v>
      </c>
      <c r="Z78" s="72">
        <f t="shared" si="17"/>
        <v>0</v>
      </c>
    </row>
    <row r="79" spans="2:26">
      <c r="B79" s="19" t="s">
        <v>37</v>
      </c>
      <c r="C79" s="19" t="s">
        <v>100</v>
      </c>
      <c r="D79" s="19" t="s">
        <v>116</v>
      </c>
      <c r="E79" s="20" t="s">
        <v>117</v>
      </c>
      <c r="F79" s="21" t="s">
        <v>118</v>
      </c>
      <c r="G79" s="21" t="s">
        <v>119</v>
      </c>
      <c r="H79" s="19">
        <v>1000</v>
      </c>
      <c r="I79" s="19">
        <v>1000</v>
      </c>
      <c r="J79" s="19"/>
      <c r="K79" s="19"/>
      <c r="L79" s="19"/>
      <c r="M79" s="19"/>
      <c r="N79" s="19">
        <f t="shared" si="9"/>
        <v>0</v>
      </c>
      <c r="O79" s="19">
        <f t="shared" si="10"/>
        <v>1000</v>
      </c>
      <c r="P79" s="23">
        <f>+'04'!R79</f>
        <v>0</v>
      </c>
      <c r="Q79" s="19"/>
      <c r="R79" s="23">
        <f t="shared" si="11"/>
        <v>0</v>
      </c>
      <c r="S79" s="61">
        <f>+'04'!U79</f>
        <v>0</v>
      </c>
      <c r="T79" s="19"/>
      <c r="U79" s="61">
        <f t="shared" si="12"/>
        <v>0</v>
      </c>
      <c r="V79" s="19">
        <f t="shared" si="13"/>
        <v>0</v>
      </c>
      <c r="W79" s="19">
        <f t="shared" si="14"/>
        <v>1000</v>
      </c>
      <c r="X79" s="72">
        <f t="shared" si="15"/>
        <v>0</v>
      </c>
      <c r="Y79" s="73" t="e">
        <f t="shared" si="16"/>
        <v>#DIV/0!</v>
      </c>
      <c r="Z79" s="72">
        <f t="shared" si="17"/>
        <v>0</v>
      </c>
    </row>
    <row r="80" spans="2:26">
      <c r="B80" s="35" t="s">
        <v>120</v>
      </c>
      <c r="C80" s="35"/>
      <c r="D80" s="35"/>
      <c r="E80" s="36"/>
      <c r="F80" s="37"/>
      <c r="G80" s="37"/>
      <c r="H80" s="35">
        <v>570109758</v>
      </c>
      <c r="I80" s="35">
        <f>+I81+I103+I124</f>
        <v>570109758</v>
      </c>
      <c r="J80" s="35">
        <f>+J81+J103+J124</f>
        <v>0</v>
      </c>
      <c r="K80" s="35">
        <f>+K81+K103+K124</f>
        <v>0</v>
      </c>
      <c r="L80" s="35">
        <f>+L81+L103+L124</f>
        <v>0</v>
      </c>
      <c r="M80" s="35">
        <f>+M81+M103+M124</f>
        <v>0</v>
      </c>
      <c r="N80" s="35">
        <f t="shared" si="9"/>
        <v>0</v>
      </c>
      <c r="O80" s="35">
        <f t="shared" si="10"/>
        <v>570109758</v>
      </c>
      <c r="P80" s="23">
        <f>+'04'!R80</f>
        <v>155698840</v>
      </c>
      <c r="Q80" s="35">
        <f>+Q81+Q103+Q124</f>
        <v>41697919</v>
      </c>
      <c r="R80" s="23">
        <f t="shared" si="11"/>
        <v>197396759</v>
      </c>
      <c r="S80" s="61">
        <f>+'04'!U80</f>
        <v>87029480</v>
      </c>
      <c r="T80" s="35">
        <f>+T81+T103+T124</f>
        <v>16745904</v>
      </c>
      <c r="U80" s="61">
        <f t="shared" si="12"/>
        <v>103775384</v>
      </c>
      <c r="V80" s="35">
        <f t="shared" si="13"/>
        <v>93621375</v>
      </c>
      <c r="W80" s="35">
        <f t="shared" si="14"/>
        <v>372712999</v>
      </c>
      <c r="X80" s="72">
        <f t="shared" si="15"/>
        <v>0.34624343160251608</v>
      </c>
      <c r="Y80" s="73">
        <f t="shared" si="16"/>
        <v>0.52571979664569868</v>
      </c>
      <c r="Z80" s="72">
        <f t="shared" si="17"/>
        <v>0.18202702645198365</v>
      </c>
    </row>
    <row r="81" spans="2:26">
      <c r="B81" s="26" t="s">
        <v>120</v>
      </c>
      <c r="C81" s="26" t="s">
        <v>38</v>
      </c>
      <c r="D81" s="26" t="s">
        <v>5</v>
      </c>
      <c r="E81" s="27" t="s">
        <v>121</v>
      </c>
      <c r="F81" s="28" t="s">
        <v>122</v>
      </c>
      <c r="G81" s="28" t="s">
        <v>34</v>
      </c>
      <c r="H81" s="26">
        <v>294246676</v>
      </c>
      <c r="I81" s="26">
        <f>SUM(I82:I102)</f>
        <v>294246676</v>
      </c>
      <c r="J81" s="26">
        <f>SUM(J82:J102)</f>
        <v>0</v>
      </c>
      <c r="K81" s="26">
        <f>SUM(K82:K102)</f>
        <v>0</v>
      </c>
      <c r="L81" s="26">
        <f>SUM(L82:L102)</f>
        <v>0</v>
      </c>
      <c r="M81" s="26">
        <f>SUM(M82:M102)</f>
        <v>0</v>
      </c>
      <c r="N81" s="26">
        <f t="shared" si="9"/>
        <v>0</v>
      </c>
      <c r="O81" s="26">
        <f t="shared" si="10"/>
        <v>294246676</v>
      </c>
      <c r="P81" s="23">
        <f>+'04'!R81</f>
        <v>71094164</v>
      </c>
      <c r="Q81" s="26">
        <f>SUM(Q82:Q102)</f>
        <v>19316480</v>
      </c>
      <c r="R81" s="23">
        <f t="shared" si="11"/>
        <v>90410644</v>
      </c>
      <c r="S81" s="61">
        <f>+'04'!U81</f>
        <v>38608719</v>
      </c>
      <c r="T81" s="26">
        <f>SUM(T82:T102)</f>
        <v>7977285</v>
      </c>
      <c r="U81" s="61">
        <f t="shared" si="12"/>
        <v>46586004</v>
      </c>
      <c r="V81" s="26">
        <f t="shared" si="13"/>
        <v>43824640</v>
      </c>
      <c r="W81" s="26">
        <f t="shared" si="14"/>
        <v>203836032</v>
      </c>
      <c r="X81" s="72">
        <f t="shared" si="15"/>
        <v>0.30726139451784323</v>
      </c>
      <c r="Y81" s="73">
        <f t="shared" si="16"/>
        <v>0.51527123288713661</v>
      </c>
      <c r="Z81" s="72">
        <f t="shared" si="17"/>
        <v>0.15832295757182996</v>
      </c>
    </row>
    <row r="82" spans="2:26">
      <c r="B82" s="19" t="s">
        <v>120</v>
      </c>
      <c r="C82" s="19" t="s">
        <v>38</v>
      </c>
      <c r="D82" s="19" t="s">
        <v>40</v>
      </c>
      <c r="E82" s="20" t="s">
        <v>41</v>
      </c>
      <c r="F82" s="21" t="s">
        <v>42</v>
      </c>
      <c r="G82" s="21" t="s">
        <v>43</v>
      </c>
      <c r="H82" s="19">
        <v>43386544</v>
      </c>
      <c r="I82" s="19">
        <v>43386544</v>
      </c>
      <c r="J82" s="19"/>
      <c r="K82" s="19"/>
      <c r="L82" s="19"/>
      <c r="M82" s="19"/>
      <c r="N82" s="19">
        <f t="shared" si="9"/>
        <v>0</v>
      </c>
      <c r="O82" s="19">
        <f t="shared" si="10"/>
        <v>43386544</v>
      </c>
      <c r="P82" s="23">
        <f>+'04'!R82</f>
        <v>13320472</v>
      </c>
      <c r="Q82" s="19">
        <v>3733056</v>
      </c>
      <c r="R82" s="23">
        <f t="shared" si="11"/>
        <v>17053528</v>
      </c>
      <c r="S82" s="61">
        <f>+'04'!U82</f>
        <v>8467824</v>
      </c>
      <c r="T82" s="19">
        <v>2324343</v>
      </c>
      <c r="U82" s="61">
        <f t="shared" si="12"/>
        <v>10792167</v>
      </c>
      <c r="V82" s="19">
        <f t="shared" si="13"/>
        <v>6261361</v>
      </c>
      <c r="W82" s="19">
        <f t="shared" si="14"/>
        <v>26333016</v>
      </c>
      <c r="X82" s="72">
        <f t="shared" si="15"/>
        <v>0.39306029998609709</v>
      </c>
      <c r="Y82" s="73">
        <f t="shared" si="16"/>
        <v>0.63284072363208366</v>
      </c>
      <c r="Z82" s="72">
        <f t="shared" si="17"/>
        <v>0.24874456467424555</v>
      </c>
    </row>
    <row r="83" spans="2:26">
      <c r="B83" s="19" t="s">
        <v>120</v>
      </c>
      <c r="C83" s="19" t="s">
        <v>38</v>
      </c>
      <c r="D83" s="19" t="s">
        <v>44</v>
      </c>
      <c r="E83" s="20" t="s">
        <v>41</v>
      </c>
      <c r="F83" s="21" t="s">
        <v>42</v>
      </c>
      <c r="G83" s="21" t="s">
        <v>43</v>
      </c>
      <c r="H83" s="19">
        <v>51493626</v>
      </c>
      <c r="I83" s="19">
        <v>51493626</v>
      </c>
      <c r="J83" s="19"/>
      <c r="K83" s="19"/>
      <c r="L83" s="19"/>
      <c r="M83" s="19"/>
      <c r="N83" s="19">
        <f t="shared" si="9"/>
        <v>0</v>
      </c>
      <c r="O83" s="19">
        <f t="shared" si="10"/>
        <v>51493626</v>
      </c>
      <c r="P83" s="23">
        <f>+'04'!R83</f>
        <v>33440571</v>
      </c>
      <c r="Q83" s="19">
        <v>8889421</v>
      </c>
      <c r="R83" s="23">
        <f t="shared" si="11"/>
        <v>42329992</v>
      </c>
      <c r="S83" s="61">
        <f>+'04'!U83</f>
        <v>18474379</v>
      </c>
      <c r="T83" s="19">
        <v>5142747</v>
      </c>
      <c r="U83" s="61">
        <f t="shared" si="12"/>
        <v>23617126</v>
      </c>
      <c r="V83" s="19">
        <f t="shared" si="13"/>
        <v>18712866</v>
      </c>
      <c r="W83" s="19">
        <f t="shared" si="14"/>
        <v>9163634</v>
      </c>
      <c r="X83" s="72">
        <f t="shared" si="15"/>
        <v>0.82204333406235564</v>
      </c>
      <c r="Y83" s="73">
        <f t="shared" si="16"/>
        <v>0.55792890298679954</v>
      </c>
      <c r="Z83" s="72">
        <f t="shared" si="17"/>
        <v>0.45864173558102123</v>
      </c>
    </row>
    <row r="84" spans="2:26">
      <c r="B84" s="19" t="s">
        <v>120</v>
      </c>
      <c r="C84" s="19" t="s">
        <v>38</v>
      </c>
      <c r="D84" s="19" t="s">
        <v>45</v>
      </c>
      <c r="E84" s="20" t="s">
        <v>41</v>
      </c>
      <c r="F84" s="21" t="s">
        <v>42</v>
      </c>
      <c r="G84" s="21" t="s">
        <v>43</v>
      </c>
      <c r="H84" s="19">
        <v>56971671</v>
      </c>
      <c r="I84" s="19">
        <v>56971671</v>
      </c>
      <c r="J84" s="19"/>
      <c r="K84" s="19"/>
      <c r="L84" s="19"/>
      <c r="M84" s="19"/>
      <c r="N84" s="19">
        <f t="shared" si="9"/>
        <v>0</v>
      </c>
      <c r="O84" s="19">
        <f t="shared" si="10"/>
        <v>56971671</v>
      </c>
      <c r="P84" s="23">
        <f>+'04'!R84</f>
        <v>1408025</v>
      </c>
      <c r="Q84" s="19">
        <v>374292</v>
      </c>
      <c r="R84" s="23">
        <f t="shared" si="11"/>
        <v>1782317</v>
      </c>
      <c r="S84" s="61">
        <f>+'04'!U84</f>
        <v>777869</v>
      </c>
      <c r="T84" s="19">
        <v>216537</v>
      </c>
      <c r="U84" s="61">
        <f t="shared" si="12"/>
        <v>994406</v>
      </c>
      <c r="V84" s="19">
        <f t="shared" si="13"/>
        <v>787911</v>
      </c>
      <c r="W84" s="19">
        <f t="shared" si="14"/>
        <v>55189354</v>
      </c>
      <c r="X84" s="72">
        <f t="shared" si="15"/>
        <v>3.1284267579232493E-2</v>
      </c>
      <c r="Y84" s="73">
        <f t="shared" si="16"/>
        <v>0.55792880839940373</v>
      </c>
      <c r="Z84" s="72">
        <f t="shared" si="17"/>
        <v>1.7454394132129281E-2</v>
      </c>
    </row>
    <row r="85" spans="2:26">
      <c r="B85" s="19" t="s">
        <v>120</v>
      </c>
      <c r="C85" s="19" t="s">
        <v>38</v>
      </c>
      <c r="D85" s="19" t="s">
        <v>46</v>
      </c>
      <c r="E85" s="20" t="s">
        <v>41</v>
      </c>
      <c r="F85" s="21" t="s">
        <v>42</v>
      </c>
      <c r="G85" s="21" t="s">
        <v>43</v>
      </c>
      <c r="H85" s="19">
        <v>1095609</v>
      </c>
      <c r="I85" s="19">
        <v>1095609</v>
      </c>
      <c r="J85" s="19"/>
      <c r="K85" s="19"/>
      <c r="L85" s="19"/>
      <c r="M85" s="19"/>
      <c r="N85" s="19">
        <f t="shared" si="9"/>
        <v>0</v>
      </c>
      <c r="O85" s="19">
        <f t="shared" si="10"/>
        <v>1095609</v>
      </c>
      <c r="P85" s="23">
        <f>+'04'!R85</f>
        <v>352006</v>
      </c>
      <c r="Q85" s="19">
        <v>93573</v>
      </c>
      <c r="R85" s="23">
        <f t="shared" si="11"/>
        <v>445579</v>
      </c>
      <c r="S85" s="61">
        <f>+'04'!U85</f>
        <v>194470</v>
      </c>
      <c r="T85" s="19">
        <v>54135</v>
      </c>
      <c r="U85" s="61">
        <f t="shared" si="12"/>
        <v>248605</v>
      </c>
      <c r="V85" s="19">
        <f t="shared" si="13"/>
        <v>196974</v>
      </c>
      <c r="W85" s="19">
        <f t="shared" si="14"/>
        <v>650030</v>
      </c>
      <c r="X85" s="72">
        <f t="shared" si="15"/>
        <v>0.40669527176209763</v>
      </c>
      <c r="Y85" s="73">
        <f t="shared" si="16"/>
        <v>0.5579369763835369</v>
      </c>
      <c r="Z85" s="72">
        <f t="shared" si="17"/>
        <v>0.22691033023642559</v>
      </c>
    </row>
    <row r="86" spans="2:26">
      <c r="B86" s="19" t="s">
        <v>120</v>
      </c>
      <c r="C86" s="19" t="s">
        <v>38</v>
      </c>
      <c r="D86" s="19" t="s">
        <v>47</v>
      </c>
      <c r="E86" s="20" t="s">
        <v>41</v>
      </c>
      <c r="F86" s="21" t="s">
        <v>42</v>
      </c>
      <c r="G86" s="21" t="s">
        <v>43</v>
      </c>
      <c r="H86" s="19">
        <v>3000000</v>
      </c>
      <c r="I86" s="19">
        <v>3000000</v>
      </c>
      <c r="J86" s="19"/>
      <c r="K86" s="19"/>
      <c r="L86" s="19"/>
      <c r="M86" s="19"/>
      <c r="N86" s="19">
        <f t="shared" si="9"/>
        <v>0</v>
      </c>
      <c r="O86" s="19">
        <f t="shared" si="10"/>
        <v>3000000</v>
      </c>
      <c r="P86" s="23">
        <f>+'04'!R86</f>
        <v>588525</v>
      </c>
      <c r="Q86" s="19">
        <v>193142</v>
      </c>
      <c r="R86" s="23">
        <f t="shared" si="11"/>
        <v>781667</v>
      </c>
      <c r="S86" s="61">
        <f>+'04'!U86</f>
        <v>196175</v>
      </c>
      <c r="T86" s="19">
        <v>193142</v>
      </c>
      <c r="U86" s="61">
        <f t="shared" si="12"/>
        <v>389317</v>
      </c>
      <c r="V86" s="19">
        <f t="shared" si="13"/>
        <v>392350</v>
      </c>
      <c r="W86" s="19">
        <f t="shared" si="14"/>
        <v>2218333</v>
      </c>
      <c r="X86" s="72">
        <f t="shared" si="15"/>
        <v>0.26055566666666669</v>
      </c>
      <c r="Y86" s="73">
        <f t="shared" si="16"/>
        <v>0.49805991553948165</v>
      </c>
      <c r="Z86" s="72">
        <f t="shared" si="17"/>
        <v>0.12977233333333332</v>
      </c>
    </row>
    <row r="87" spans="2:26">
      <c r="B87" s="19" t="s">
        <v>120</v>
      </c>
      <c r="C87" s="19" t="s">
        <v>38</v>
      </c>
      <c r="D87" s="19" t="s">
        <v>48</v>
      </c>
      <c r="E87" s="20" t="s">
        <v>41</v>
      </c>
      <c r="F87" s="21" t="s">
        <v>42</v>
      </c>
      <c r="G87" s="21" t="s">
        <v>43</v>
      </c>
      <c r="H87" s="19">
        <v>3000000</v>
      </c>
      <c r="I87" s="19">
        <v>3000000</v>
      </c>
      <c r="J87" s="19"/>
      <c r="K87" s="19"/>
      <c r="L87" s="19"/>
      <c r="M87" s="19"/>
      <c r="N87" s="19">
        <f t="shared" si="9"/>
        <v>0</v>
      </c>
      <c r="O87" s="19">
        <f t="shared" si="10"/>
        <v>3000000</v>
      </c>
      <c r="P87" s="23">
        <f>+'04'!R87</f>
        <v>0</v>
      </c>
      <c r="Q87" s="19"/>
      <c r="R87" s="23">
        <f t="shared" si="11"/>
        <v>0</v>
      </c>
      <c r="S87" s="61">
        <f>+'04'!U87</f>
        <v>0</v>
      </c>
      <c r="T87" s="19"/>
      <c r="U87" s="61">
        <f t="shared" si="12"/>
        <v>0</v>
      </c>
      <c r="V87" s="19">
        <f t="shared" si="13"/>
        <v>0</v>
      </c>
      <c r="W87" s="19">
        <f t="shared" si="14"/>
        <v>3000000</v>
      </c>
      <c r="X87" s="72">
        <f t="shared" si="15"/>
        <v>0</v>
      </c>
      <c r="Y87" s="73" t="e">
        <f t="shared" si="16"/>
        <v>#DIV/0!</v>
      </c>
      <c r="Z87" s="72">
        <f t="shared" si="17"/>
        <v>0</v>
      </c>
    </row>
    <row r="88" spans="2:26">
      <c r="B88" s="19" t="s">
        <v>120</v>
      </c>
      <c r="C88" s="19" t="s">
        <v>38</v>
      </c>
      <c r="D88" s="19" t="s">
        <v>49</v>
      </c>
      <c r="E88" s="20" t="s">
        <v>41</v>
      </c>
      <c r="F88" s="21" t="s">
        <v>42</v>
      </c>
      <c r="G88" s="21" t="s">
        <v>43</v>
      </c>
      <c r="H88" s="19">
        <v>17000000</v>
      </c>
      <c r="I88" s="19">
        <v>17000000</v>
      </c>
      <c r="J88" s="19"/>
      <c r="K88" s="19"/>
      <c r="L88" s="19"/>
      <c r="M88" s="19"/>
      <c r="N88" s="19">
        <f t="shared" si="9"/>
        <v>0</v>
      </c>
      <c r="O88" s="19">
        <f t="shared" si="10"/>
        <v>17000000</v>
      </c>
      <c r="P88" s="23">
        <f>+'04'!R88</f>
        <v>0</v>
      </c>
      <c r="Q88" s="19"/>
      <c r="R88" s="23">
        <f t="shared" si="11"/>
        <v>0</v>
      </c>
      <c r="S88" s="61">
        <f>+'04'!U88</f>
        <v>0</v>
      </c>
      <c r="T88" s="19"/>
      <c r="U88" s="61">
        <f t="shared" si="12"/>
        <v>0</v>
      </c>
      <c r="V88" s="19">
        <f t="shared" si="13"/>
        <v>0</v>
      </c>
      <c r="W88" s="19">
        <f t="shared" si="14"/>
        <v>17000000</v>
      </c>
      <c r="X88" s="72">
        <f t="shared" si="15"/>
        <v>0</v>
      </c>
      <c r="Y88" s="73" t="e">
        <f t="shared" si="16"/>
        <v>#DIV/0!</v>
      </c>
      <c r="Z88" s="72">
        <f t="shared" si="17"/>
        <v>0</v>
      </c>
    </row>
    <row r="89" spans="2:26">
      <c r="B89" s="19" t="s">
        <v>120</v>
      </c>
      <c r="C89" s="19" t="s">
        <v>38</v>
      </c>
      <c r="D89" s="19" t="s">
        <v>50</v>
      </c>
      <c r="E89" s="20" t="s">
        <v>51</v>
      </c>
      <c r="F89" s="21" t="s">
        <v>52</v>
      </c>
      <c r="G89" s="21" t="s">
        <v>53</v>
      </c>
      <c r="H89" s="19">
        <v>1500000</v>
      </c>
      <c r="I89" s="19">
        <v>1500000</v>
      </c>
      <c r="J89" s="19"/>
      <c r="K89" s="19"/>
      <c r="L89" s="19"/>
      <c r="M89" s="19"/>
      <c r="N89" s="19">
        <f t="shared" si="9"/>
        <v>0</v>
      </c>
      <c r="O89" s="19">
        <f t="shared" si="10"/>
        <v>1500000</v>
      </c>
      <c r="P89" s="23">
        <f>+'04'!R89</f>
        <v>808033</v>
      </c>
      <c r="Q89" s="19">
        <v>306781</v>
      </c>
      <c r="R89" s="23">
        <f t="shared" si="11"/>
        <v>1114814</v>
      </c>
      <c r="S89" s="61">
        <f>+'04'!U89</f>
        <v>162955</v>
      </c>
      <c r="T89" s="19">
        <v>42170</v>
      </c>
      <c r="U89" s="61">
        <f t="shared" si="12"/>
        <v>205125</v>
      </c>
      <c r="V89" s="19">
        <f t="shared" si="13"/>
        <v>909689</v>
      </c>
      <c r="W89" s="19">
        <f t="shared" si="14"/>
        <v>385186</v>
      </c>
      <c r="X89" s="72">
        <f t="shared" si="15"/>
        <v>0.74320933333333339</v>
      </c>
      <c r="Y89" s="73">
        <f t="shared" si="16"/>
        <v>0.18399930391975702</v>
      </c>
      <c r="Z89" s="72">
        <f t="shared" si="17"/>
        <v>0.13675000000000001</v>
      </c>
    </row>
    <row r="90" spans="2:26">
      <c r="B90" s="19" t="s">
        <v>120</v>
      </c>
      <c r="C90" s="19" t="s">
        <v>38</v>
      </c>
      <c r="D90" s="19" t="s">
        <v>54</v>
      </c>
      <c r="E90" s="20" t="s">
        <v>55</v>
      </c>
      <c r="F90" s="21" t="s">
        <v>56</v>
      </c>
      <c r="G90" s="21" t="s">
        <v>57</v>
      </c>
      <c r="H90" s="19">
        <v>37887878</v>
      </c>
      <c r="I90" s="19">
        <v>37887878</v>
      </c>
      <c r="J90" s="19"/>
      <c r="K90" s="19"/>
      <c r="L90" s="19"/>
      <c r="M90" s="19"/>
      <c r="N90" s="19">
        <f t="shared" si="9"/>
        <v>0</v>
      </c>
      <c r="O90" s="19">
        <f t="shared" si="10"/>
        <v>37887878</v>
      </c>
      <c r="P90" s="23">
        <f>+'04'!R90</f>
        <v>7813991</v>
      </c>
      <c r="Q90" s="19">
        <v>2194600</v>
      </c>
      <c r="R90" s="23">
        <f t="shared" si="11"/>
        <v>10008591</v>
      </c>
      <c r="S90" s="61">
        <f>+'04'!U90</f>
        <v>3721282</v>
      </c>
      <c r="T90" s="19">
        <v>0</v>
      </c>
      <c r="U90" s="61">
        <f t="shared" si="12"/>
        <v>3721282</v>
      </c>
      <c r="V90" s="19">
        <f t="shared" si="13"/>
        <v>6287309</v>
      </c>
      <c r="W90" s="19">
        <f t="shared" si="14"/>
        <v>27879287</v>
      </c>
      <c r="X90" s="72">
        <f t="shared" si="15"/>
        <v>0.26416340867651655</v>
      </c>
      <c r="Y90" s="73">
        <f t="shared" si="16"/>
        <v>0.37180877907789417</v>
      </c>
      <c r="Z90" s="72">
        <f t="shared" si="17"/>
        <v>9.8218274457070417E-2</v>
      </c>
    </row>
    <row r="91" spans="2:26">
      <c r="B91" s="19" t="s">
        <v>120</v>
      </c>
      <c r="C91" s="19" t="s">
        <v>38</v>
      </c>
      <c r="D91" s="19" t="s">
        <v>58</v>
      </c>
      <c r="E91" s="20" t="s">
        <v>55</v>
      </c>
      <c r="F91" s="21" t="s">
        <v>56</v>
      </c>
      <c r="G91" s="21" t="s">
        <v>57</v>
      </c>
      <c r="H91" s="19">
        <v>33795513</v>
      </c>
      <c r="I91" s="19">
        <v>33795513</v>
      </c>
      <c r="J91" s="19"/>
      <c r="K91" s="19"/>
      <c r="L91" s="19"/>
      <c r="M91" s="19"/>
      <c r="N91" s="19">
        <f t="shared" si="9"/>
        <v>0</v>
      </c>
      <c r="O91" s="19">
        <f t="shared" si="10"/>
        <v>33795513</v>
      </c>
      <c r="P91" s="23">
        <f>+'04'!R91</f>
        <v>12684224</v>
      </c>
      <c r="Q91" s="19">
        <v>3351034</v>
      </c>
      <c r="R91" s="23">
        <f t="shared" si="11"/>
        <v>16035258</v>
      </c>
      <c r="S91" s="61">
        <f>+'04'!U91</f>
        <v>6272887</v>
      </c>
      <c r="T91" s="19">
        <v>0</v>
      </c>
      <c r="U91" s="61">
        <f t="shared" si="12"/>
        <v>6272887</v>
      </c>
      <c r="V91" s="19">
        <f t="shared" si="13"/>
        <v>9762371</v>
      </c>
      <c r="W91" s="19">
        <f t="shared" si="14"/>
        <v>17760255</v>
      </c>
      <c r="X91" s="72">
        <f t="shared" si="15"/>
        <v>0.47447890493628547</v>
      </c>
      <c r="Y91" s="73">
        <f t="shared" si="16"/>
        <v>0.39119339395724095</v>
      </c>
      <c r="Z91" s="72">
        <f t="shared" si="17"/>
        <v>0.18561301318314061</v>
      </c>
    </row>
    <row r="92" spans="2:26">
      <c r="B92" s="19" t="s">
        <v>120</v>
      </c>
      <c r="C92" s="19" t="s">
        <v>38</v>
      </c>
      <c r="D92" s="19" t="s">
        <v>59</v>
      </c>
      <c r="E92" s="20" t="s">
        <v>55</v>
      </c>
      <c r="F92" s="21" t="s">
        <v>56</v>
      </c>
      <c r="G92" s="21" t="s">
        <v>57</v>
      </c>
      <c r="H92" s="19">
        <v>37390781</v>
      </c>
      <c r="I92" s="19">
        <v>37390781</v>
      </c>
      <c r="J92" s="19"/>
      <c r="K92" s="19"/>
      <c r="L92" s="19"/>
      <c r="M92" s="19"/>
      <c r="N92" s="19">
        <f t="shared" si="9"/>
        <v>0</v>
      </c>
      <c r="O92" s="19">
        <f t="shared" si="10"/>
        <v>37390781</v>
      </c>
      <c r="P92" s="23">
        <f>+'04'!R92</f>
        <v>534073</v>
      </c>
      <c r="Q92" s="19">
        <v>141096</v>
      </c>
      <c r="R92" s="23">
        <f t="shared" si="11"/>
        <v>675169</v>
      </c>
      <c r="S92" s="61">
        <f>+'04'!U92</f>
        <v>264122</v>
      </c>
      <c r="T92" s="19">
        <v>0</v>
      </c>
      <c r="U92" s="61">
        <f t="shared" si="12"/>
        <v>264122</v>
      </c>
      <c r="V92" s="19">
        <f t="shared" si="13"/>
        <v>411047</v>
      </c>
      <c r="W92" s="19">
        <f t="shared" si="14"/>
        <v>36715612</v>
      </c>
      <c r="X92" s="72">
        <f t="shared" si="15"/>
        <v>1.8057098085220526E-2</v>
      </c>
      <c r="Y92" s="73">
        <f t="shared" si="16"/>
        <v>0.39119390848809704</v>
      </c>
      <c r="Z92" s="72">
        <f t="shared" si="17"/>
        <v>7.0638267759103503E-3</v>
      </c>
    </row>
    <row r="93" spans="2:26">
      <c r="B93" s="19" t="s">
        <v>120</v>
      </c>
      <c r="C93" s="19" t="s">
        <v>38</v>
      </c>
      <c r="D93" s="19" t="s">
        <v>60</v>
      </c>
      <c r="E93" s="20" t="s">
        <v>55</v>
      </c>
      <c r="F93" s="21" t="s">
        <v>56</v>
      </c>
      <c r="G93" s="21" t="s">
        <v>57</v>
      </c>
      <c r="H93" s="19">
        <v>719054</v>
      </c>
      <c r="I93" s="19">
        <v>719054</v>
      </c>
      <c r="J93" s="19"/>
      <c r="K93" s="19"/>
      <c r="L93" s="19"/>
      <c r="M93" s="19"/>
      <c r="N93" s="19">
        <f t="shared" si="9"/>
        <v>0</v>
      </c>
      <c r="O93" s="19">
        <f t="shared" si="10"/>
        <v>719054</v>
      </c>
      <c r="P93" s="23">
        <f>+'04'!R93</f>
        <v>133518</v>
      </c>
      <c r="Q93" s="19">
        <v>35274</v>
      </c>
      <c r="R93" s="23">
        <f t="shared" si="11"/>
        <v>168792</v>
      </c>
      <c r="S93" s="61">
        <f>+'04'!U93</f>
        <v>66030</v>
      </c>
      <c r="T93" s="19">
        <v>0</v>
      </c>
      <c r="U93" s="61">
        <f t="shared" si="12"/>
        <v>66030</v>
      </c>
      <c r="V93" s="19">
        <f t="shared" si="13"/>
        <v>102762</v>
      </c>
      <c r="W93" s="19">
        <f t="shared" si="14"/>
        <v>550262</v>
      </c>
      <c r="X93" s="72">
        <f t="shared" si="15"/>
        <v>0.23474175792082375</v>
      </c>
      <c r="Y93" s="73">
        <f t="shared" si="16"/>
        <v>0.39119152566472343</v>
      </c>
      <c r="Z93" s="72">
        <f t="shared" si="17"/>
        <v>9.1828986418266229E-2</v>
      </c>
    </row>
    <row r="94" spans="2:26">
      <c r="B94" s="19" t="s">
        <v>120</v>
      </c>
      <c r="C94" s="19" t="s">
        <v>38</v>
      </c>
      <c r="D94" s="19" t="s">
        <v>61</v>
      </c>
      <c r="E94" s="20" t="s">
        <v>62</v>
      </c>
      <c r="F94" s="21" t="s">
        <v>63</v>
      </c>
      <c r="G94" s="21" t="s">
        <v>64</v>
      </c>
      <c r="H94" s="19">
        <v>2000000</v>
      </c>
      <c r="I94" s="19">
        <v>2000000</v>
      </c>
      <c r="J94" s="19"/>
      <c r="K94" s="19"/>
      <c r="L94" s="19"/>
      <c r="M94" s="19"/>
      <c r="N94" s="19">
        <f t="shared" si="9"/>
        <v>0</v>
      </c>
      <c r="O94" s="19">
        <f t="shared" si="10"/>
        <v>2000000</v>
      </c>
      <c r="P94" s="23">
        <f>+'04'!R94</f>
        <v>10726</v>
      </c>
      <c r="Q94" s="19">
        <v>4211</v>
      </c>
      <c r="R94" s="23">
        <f t="shared" si="11"/>
        <v>14937</v>
      </c>
      <c r="S94" s="61">
        <f>+'04'!U94</f>
        <v>10726</v>
      </c>
      <c r="T94" s="19">
        <v>4211</v>
      </c>
      <c r="U94" s="61">
        <f t="shared" si="12"/>
        <v>14937</v>
      </c>
      <c r="V94" s="19">
        <f t="shared" si="13"/>
        <v>0</v>
      </c>
      <c r="W94" s="19">
        <f t="shared" si="14"/>
        <v>1985063</v>
      </c>
      <c r="X94" s="72">
        <f t="shared" si="15"/>
        <v>7.4685000000000003E-3</v>
      </c>
      <c r="Y94" s="73">
        <f t="shared" si="16"/>
        <v>1</v>
      </c>
      <c r="Z94" s="72">
        <f t="shared" si="17"/>
        <v>7.4685000000000003E-3</v>
      </c>
    </row>
    <row r="95" spans="2:26">
      <c r="B95" s="19" t="s">
        <v>120</v>
      </c>
      <c r="C95" s="19" t="s">
        <v>38</v>
      </c>
      <c r="D95" s="19" t="s">
        <v>65</v>
      </c>
      <c r="E95" s="20" t="s">
        <v>66</v>
      </c>
      <c r="F95" s="21" t="s">
        <v>52</v>
      </c>
      <c r="G95" s="21" t="s">
        <v>67</v>
      </c>
      <c r="H95" s="19">
        <v>1000</v>
      </c>
      <c r="I95" s="19">
        <v>1000</v>
      </c>
      <c r="J95" s="19"/>
      <c r="K95" s="19"/>
      <c r="L95" s="19"/>
      <c r="M95" s="19"/>
      <c r="N95" s="19">
        <f t="shared" si="9"/>
        <v>0</v>
      </c>
      <c r="O95" s="19">
        <f t="shared" si="10"/>
        <v>1000</v>
      </c>
      <c r="P95" s="23">
        <f>+'04'!R95</f>
        <v>0</v>
      </c>
      <c r="Q95" s="19"/>
      <c r="R95" s="23">
        <f t="shared" si="11"/>
        <v>0</v>
      </c>
      <c r="S95" s="61">
        <f>+'04'!U95</f>
        <v>0</v>
      </c>
      <c r="T95" s="19"/>
      <c r="U95" s="61">
        <f t="shared" si="12"/>
        <v>0</v>
      </c>
      <c r="V95" s="19">
        <f t="shared" si="13"/>
        <v>0</v>
      </c>
      <c r="W95" s="19">
        <f t="shared" si="14"/>
        <v>1000</v>
      </c>
      <c r="X95" s="72">
        <f t="shared" si="15"/>
        <v>0</v>
      </c>
      <c r="Y95" s="73" t="e">
        <f t="shared" si="16"/>
        <v>#DIV/0!</v>
      </c>
      <c r="Z95" s="72">
        <f t="shared" si="17"/>
        <v>0</v>
      </c>
    </row>
    <row r="96" spans="2:26">
      <c r="B96" s="19" t="s">
        <v>120</v>
      </c>
      <c r="C96" s="19" t="s">
        <v>38</v>
      </c>
      <c r="D96" s="19" t="s">
        <v>68</v>
      </c>
      <c r="E96" s="20" t="s">
        <v>69</v>
      </c>
      <c r="F96" s="21" t="s">
        <v>42</v>
      </c>
      <c r="G96" s="21" t="s">
        <v>70</v>
      </c>
      <c r="H96" s="19">
        <v>1000000</v>
      </c>
      <c r="I96" s="19">
        <v>1000000</v>
      </c>
      <c r="J96" s="19"/>
      <c r="K96" s="19"/>
      <c r="L96" s="19"/>
      <c r="M96" s="19"/>
      <c r="N96" s="19">
        <f t="shared" si="9"/>
        <v>0</v>
      </c>
      <c r="O96" s="19">
        <f t="shared" si="10"/>
        <v>1000000</v>
      </c>
      <c r="P96" s="23">
        <f>+'04'!R96</f>
        <v>0</v>
      </c>
      <c r="Q96" s="19"/>
      <c r="R96" s="23">
        <f t="shared" si="11"/>
        <v>0</v>
      </c>
      <c r="S96" s="61">
        <f>+'04'!U96</f>
        <v>0</v>
      </c>
      <c r="T96" s="19"/>
      <c r="U96" s="61">
        <f t="shared" si="12"/>
        <v>0</v>
      </c>
      <c r="V96" s="19">
        <f t="shared" si="13"/>
        <v>0</v>
      </c>
      <c r="W96" s="19">
        <f t="shared" si="14"/>
        <v>1000000</v>
      </c>
      <c r="X96" s="72">
        <f t="shared" si="15"/>
        <v>0</v>
      </c>
      <c r="Y96" s="73" t="e">
        <f t="shared" si="16"/>
        <v>#DIV/0!</v>
      </c>
      <c r="Z96" s="72">
        <f t="shared" si="17"/>
        <v>0</v>
      </c>
    </row>
    <row r="97" spans="2:26">
      <c r="B97" s="19" t="s">
        <v>120</v>
      </c>
      <c r="C97" s="19" t="s">
        <v>38</v>
      </c>
      <c r="D97" s="19" t="s">
        <v>71</v>
      </c>
      <c r="E97" s="20" t="s">
        <v>72</v>
      </c>
      <c r="F97" s="21" t="s">
        <v>73</v>
      </c>
      <c r="G97" s="21" t="s">
        <v>74</v>
      </c>
      <c r="H97" s="19">
        <v>1000</v>
      </c>
      <c r="I97" s="19">
        <v>1000</v>
      </c>
      <c r="J97" s="19"/>
      <c r="K97" s="19"/>
      <c r="L97" s="19"/>
      <c r="M97" s="19"/>
      <c r="N97" s="19">
        <f t="shared" si="9"/>
        <v>0</v>
      </c>
      <c r="O97" s="19">
        <f t="shared" si="10"/>
        <v>1000</v>
      </c>
      <c r="P97" s="23">
        <f>+'04'!R97</f>
        <v>0</v>
      </c>
      <c r="Q97" s="19"/>
      <c r="R97" s="23">
        <f t="shared" si="11"/>
        <v>0</v>
      </c>
      <c r="S97" s="61">
        <f>+'04'!U97</f>
        <v>0</v>
      </c>
      <c r="T97" s="19"/>
      <c r="U97" s="61">
        <f t="shared" si="12"/>
        <v>0</v>
      </c>
      <c r="V97" s="19">
        <f t="shared" si="13"/>
        <v>0</v>
      </c>
      <c r="W97" s="19">
        <f t="shared" si="14"/>
        <v>1000</v>
      </c>
      <c r="X97" s="72">
        <f t="shared" si="15"/>
        <v>0</v>
      </c>
      <c r="Y97" s="73" t="e">
        <f t="shared" si="16"/>
        <v>#DIV/0!</v>
      </c>
      <c r="Z97" s="72">
        <f t="shared" si="17"/>
        <v>0</v>
      </c>
    </row>
    <row r="98" spans="2:26">
      <c r="B98" s="19" t="s">
        <v>120</v>
      </c>
      <c r="C98" s="19" t="s">
        <v>38</v>
      </c>
      <c r="D98" s="19" t="s">
        <v>75</v>
      </c>
      <c r="E98" s="20" t="s">
        <v>76</v>
      </c>
      <c r="F98" s="21" t="s">
        <v>77</v>
      </c>
      <c r="G98" s="21" t="s">
        <v>78</v>
      </c>
      <c r="H98" s="19">
        <v>4000000</v>
      </c>
      <c r="I98" s="19">
        <v>4000000</v>
      </c>
      <c r="J98" s="19"/>
      <c r="K98" s="19"/>
      <c r="L98" s="19"/>
      <c r="M98" s="19"/>
      <c r="N98" s="19">
        <f t="shared" si="9"/>
        <v>0</v>
      </c>
      <c r="O98" s="19">
        <f t="shared" si="10"/>
        <v>4000000</v>
      </c>
      <c r="P98" s="23">
        <f>+'04'!R98</f>
        <v>0</v>
      </c>
      <c r="Q98" s="19"/>
      <c r="R98" s="23">
        <f t="shared" si="11"/>
        <v>0</v>
      </c>
      <c r="S98" s="61">
        <f>+'04'!U98</f>
        <v>0</v>
      </c>
      <c r="T98" s="19"/>
      <c r="U98" s="61">
        <f t="shared" si="12"/>
        <v>0</v>
      </c>
      <c r="V98" s="19">
        <f t="shared" si="13"/>
        <v>0</v>
      </c>
      <c r="W98" s="19">
        <f t="shared" si="14"/>
        <v>4000000</v>
      </c>
      <c r="X98" s="72">
        <f t="shared" si="15"/>
        <v>0</v>
      </c>
      <c r="Y98" s="73" t="e">
        <f t="shared" si="16"/>
        <v>#DIV/0!</v>
      </c>
      <c r="Z98" s="72">
        <f t="shared" si="17"/>
        <v>0</v>
      </c>
    </row>
    <row r="99" spans="2:26">
      <c r="B99" s="19" t="s">
        <v>120</v>
      </c>
      <c r="C99" s="19" t="s">
        <v>38</v>
      </c>
      <c r="D99" s="19" t="s">
        <v>79</v>
      </c>
      <c r="E99" s="20" t="s">
        <v>80</v>
      </c>
      <c r="F99" s="21" t="s">
        <v>81</v>
      </c>
      <c r="G99" s="21" t="s">
        <v>82</v>
      </c>
      <c r="H99" s="19">
        <v>1000</v>
      </c>
      <c r="I99" s="19">
        <v>1000</v>
      </c>
      <c r="J99" s="19"/>
      <c r="K99" s="19"/>
      <c r="L99" s="19"/>
      <c r="M99" s="19"/>
      <c r="N99" s="19">
        <f t="shared" si="9"/>
        <v>0</v>
      </c>
      <c r="O99" s="19">
        <f t="shared" si="10"/>
        <v>1000</v>
      </c>
      <c r="P99" s="23">
        <f>+'04'!R99</f>
        <v>0</v>
      </c>
      <c r="Q99" s="19"/>
      <c r="R99" s="23">
        <f t="shared" si="11"/>
        <v>0</v>
      </c>
      <c r="S99" s="61">
        <f>+'04'!U99</f>
        <v>0</v>
      </c>
      <c r="T99" s="19"/>
      <c r="U99" s="61">
        <f t="shared" si="12"/>
        <v>0</v>
      </c>
      <c r="V99" s="19">
        <f t="shared" si="13"/>
        <v>0</v>
      </c>
      <c r="W99" s="19">
        <f t="shared" si="14"/>
        <v>1000</v>
      </c>
      <c r="X99" s="72">
        <f t="shared" si="15"/>
        <v>0</v>
      </c>
      <c r="Y99" s="73" t="e">
        <f t="shared" si="16"/>
        <v>#DIV/0!</v>
      </c>
      <c r="Z99" s="72">
        <f t="shared" si="17"/>
        <v>0</v>
      </c>
    </row>
    <row r="100" spans="2:26">
      <c r="B100" s="19" t="s">
        <v>120</v>
      </c>
      <c r="C100" s="19" t="s">
        <v>38</v>
      </c>
      <c r="D100" s="19" t="s">
        <v>83</v>
      </c>
      <c r="E100" s="20" t="s">
        <v>84</v>
      </c>
      <c r="F100" s="21" t="s">
        <v>85</v>
      </c>
      <c r="G100" s="21" t="s">
        <v>86</v>
      </c>
      <c r="H100" s="19">
        <v>1000</v>
      </c>
      <c r="I100" s="19">
        <v>1000</v>
      </c>
      <c r="J100" s="19"/>
      <c r="K100" s="19"/>
      <c r="L100" s="19"/>
      <c r="M100" s="19"/>
      <c r="N100" s="19">
        <f t="shared" si="9"/>
        <v>0</v>
      </c>
      <c r="O100" s="19">
        <f t="shared" si="10"/>
        <v>1000</v>
      </c>
      <c r="P100" s="23">
        <f>+'04'!R100</f>
        <v>0</v>
      </c>
      <c r="Q100" s="19"/>
      <c r="R100" s="23">
        <f t="shared" si="11"/>
        <v>0</v>
      </c>
      <c r="S100" s="61">
        <f>+'04'!U100</f>
        <v>0</v>
      </c>
      <c r="T100" s="19"/>
      <c r="U100" s="61">
        <f t="shared" si="12"/>
        <v>0</v>
      </c>
      <c r="V100" s="19">
        <f t="shared" si="13"/>
        <v>0</v>
      </c>
      <c r="W100" s="19">
        <f t="shared" si="14"/>
        <v>1000</v>
      </c>
      <c r="X100" s="72">
        <f t="shared" si="15"/>
        <v>0</v>
      </c>
      <c r="Y100" s="73" t="e">
        <f t="shared" si="16"/>
        <v>#DIV/0!</v>
      </c>
      <c r="Z100" s="72">
        <f t="shared" si="17"/>
        <v>0</v>
      </c>
    </row>
    <row r="101" spans="2:26">
      <c r="B101" s="19" t="s">
        <v>120</v>
      </c>
      <c r="C101" s="19" t="s">
        <v>38</v>
      </c>
      <c r="D101" s="19" t="s">
        <v>87</v>
      </c>
      <c r="E101" s="20" t="s">
        <v>88</v>
      </c>
      <c r="F101" s="21" t="s">
        <v>89</v>
      </c>
      <c r="G101" s="21" t="s">
        <v>90</v>
      </c>
      <c r="H101" s="19">
        <v>1000</v>
      </c>
      <c r="I101" s="19">
        <v>1000</v>
      </c>
      <c r="J101" s="19"/>
      <c r="K101" s="19"/>
      <c r="L101" s="19"/>
      <c r="M101" s="19"/>
      <c r="N101" s="19">
        <f t="shared" si="9"/>
        <v>0</v>
      </c>
      <c r="O101" s="19">
        <f t="shared" si="10"/>
        <v>1000</v>
      </c>
      <c r="P101" s="23">
        <f>+'04'!R101</f>
        <v>0</v>
      </c>
      <c r="Q101" s="19"/>
      <c r="R101" s="23">
        <f t="shared" si="11"/>
        <v>0</v>
      </c>
      <c r="S101" s="61">
        <f>+'04'!U101</f>
        <v>0</v>
      </c>
      <c r="T101" s="19"/>
      <c r="U101" s="61">
        <f t="shared" si="12"/>
        <v>0</v>
      </c>
      <c r="V101" s="19">
        <f t="shared" si="13"/>
        <v>0</v>
      </c>
      <c r="W101" s="19">
        <f t="shared" si="14"/>
        <v>1000</v>
      </c>
      <c r="X101" s="72">
        <f t="shared" si="15"/>
        <v>0</v>
      </c>
      <c r="Y101" s="73" t="e">
        <f t="shared" si="16"/>
        <v>#DIV/0!</v>
      </c>
      <c r="Z101" s="72">
        <f t="shared" si="17"/>
        <v>0</v>
      </c>
    </row>
    <row r="102" spans="2:26">
      <c r="B102" s="19" t="s">
        <v>120</v>
      </c>
      <c r="C102" s="19" t="s">
        <v>38</v>
      </c>
      <c r="D102" s="19" t="s">
        <v>91</v>
      </c>
      <c r="E102" s="20" t="s">
        <v>92</v>
      </c>
      <c r="F102" s="21" t="s">
        <v>42</v>
      </c>
      <c r="G102" s="21" t="s">
        <v>93</v>
      </c>
      <c r="H102" s="19">
        <v>1000</v>
      </c>
      <c r="I102" s="19">
        <v>1000</v>
      </c>
      <c r="J102" s="19"/>
      <c r="K102" s="19"/>
      <c r="L102" s="19"/>
      <c r="M102" s="19"/>
      <c r="N102" s="19">
        <f t="shared" si="9"/>
        <v>0</v>
      </c>
      <c r="O102" s="19">
        <f t="shared" si="10"/>
        <v>1000</v>
      </c>
      <c r="P102" s="23">
        <f>+'04'!R102</f>
        <v>0</v>
      </c>
      <c r="Q102" s="19"/>
      <c r="R102" s="23">
        <f t="shared" si="11"/>
        <v>0</v>
      </c>
      <c r="S102" s="61">
        <f>+'04'!U102</f>
        <v>0</v>
      </c>
      <c r="T102" s="19"/>
      <c r="U102" s="61">
        <f t="shared" si="12"/>
        <v>0</v>
      </c>
      <c r="V102" s="19">
        <f t="shared" si="13"/>
        <v>0</v>
      </c>
      <c r="W102" s="19">
        <f t="shared" si="14"/>
        <v>1000</v>
      </c>
      <c r="X102" s="72">
        <f t="shared" si="15"/>
        <v>0</v>
      </c>
      <c r="Y102" s="73" t="e">
        <f t="shared" si="16"/>
        <v>#DIV/0!</v>
      </c>
      <c r="Z102" s="72">
        <f t="shared" si="17"/>
        <v>0</v>
      </c>
    </row>
    <row r="103" spans="2:26">
      <c r="B103" s="29" t="s">
        <v>120</v>
      </c>
      <c r="C103" s="29" t="s">
        <v>94</v>
      </c>
      <c r="D103" s="29" t="s">
        <v>5</v>
      </c>
      <c r="E103" s="30"/>
      <c r="F103" s="31"/>
      <c r="G103" s="31" t="s">
        <v>34</v>
      </c>
      <c r="H103" s="29">
        <v>141958453</v>
      </c>
      <c r="I103" s="29">
        <f>SUM(I104:I123)</f>
        <v>141958453</v>
      </c>
      <c r="J103" s="29">
        <f>SUM(J104:J123)</f>
        <v>0</v>
      </c>
      <c r="K103" s="29">
        <f>SUM(K104:K123)</f>
        <v>0</v>
      </c>
      <c r="L103" s="29">
        <f>SUM(L104:L123)</f>
        <v>0</v>
      </c>
      <c r="M103" s="29">
        <f>SUM(M104:M123)</f>
        <v>0</v>
      </c>
      <c r="N103" s="29">
        <f t="shared" si="9"/>
        <v>0</v>
      </c>
      <c r="O103" s="29">
        <f t="shared" si="10"/>
        <v>141958453</v>
      </c>
      <c r="P103" s="23">
        <f>+'04'!R103</f>
        <v>35078449</v>
      </c>
      <c r="Q103" s="29">
        <f>SUM(Q104:Q123)</f>
        <v>9869058</v>
      </c>
      <c r="R103" s="23">
        <f t="shared" si="11"/>
        <v>44947507</v>
      </c>
      <c r="S103" s="61">
        <f>+'04'!U103</f>
        <v>20129055</v>
      </c>
      <c r="T103" s="29">
        <f>SUM(T104:T123)</f>
        <v>4044064</v>
      </c>
      <c r="U103" s="61">
        <f t="shared" si="12"/>
        <v>24173119</v>
      </c>
      <c r="V103" s="29">
        <f t="shared" si="13"/>
        <v>20774388</v>
      </c>
      <c r="W103" s="29">
        <f t="shared" si="14"/>
        <v>97010946</v>
      </c>
      <c r="X103" s="72">
        <f t="shared" si="15"/>
        <v>0.31662437882441563</v>
      </c>
      <c r="Y103" s="73">
        <f t="shared" si="16"/>
        <v>0.53780778097437087</v>
      </c>
      <c r="Z103" s="72">
        <f t="shared" si="17"/>
        <v>0.17028305457794754</v>
      </c>
    </row>
    <row r="104" spans="2:26">
      <c r="B104" s="19" t="s">
        <v>120</v>
      </c>
      <c r="C104" s="19" t="s">
        <v>94</v>
      </c>
      <c r="D104" s="19" t="s">
        <v>40</v>
      </c>
      <c r="E104" s="20" t="s">
        <v>95</v>
      </c>
      <c r="F104" s="21" t="s">
        <v>42</v>
      </c>
      <c r="G104" s="21" t="s">
        <v>96</v>
      </c>
      <c r="H104" s="19">
        <v>20989569</v>
      </c>
      <c r="I104" s="19">
        <v>20989569</v>
      </c>
      <c r="J104" s="19"/>
      <c r="K104" s="19"/>
      <c r="L104" s="19"/>
      <c r="M104" s="19"/>
      <c r="N104" s="19">
        <f t="shared" si="9"/>
        <v>0</v>
      </c>
      <c r="O104" s="19">
        <f t="shared" si="10"/>
        <v>20989569</v>
      </c>
      <c r="P104" s="23">
        <f>+'04'!R104</f>
        <v>8635228</v>
      </c>
      <c r="Q104" s="19">
        <v>2307659</v>
      </c>
      <c r="R104" s="23">
        <f t="shared" si="11"/>
        <v>10942887</v>
      </c>
      <c r="S104" s="61">
        <f>+'04'!U104</f>
        <v>5465436</v>
      </c>
      <c r="T104" s="19">
        <v>1455090</v>
      </c>
      <c r="U104" s="61">
        <f t="shared" si="12"/>
        <v>6920526</v>
      </c>
      <c r="V104" s="19">
        <f t="shared" si="13"/>
        <v>4022361</v>
      </c>
      <c r="W104" s="19">
        <f t="shared" si="14"/>
        <v>10046682</v>
      </c>
      <c r="X104" s="72">
        <f t="shared" si="15"/>
        <v>0.52134881854887061</v>
      </c>
      <c r="Y104" s="73">
        <f t="shared" si="16"/>
        <v>0.63242232145867905</v>
      </c>
      <c r="Z104" s="72">
        <f t="shared" si="17"/>
        <v>0.32971263011641638</v>
      </c>
    </row>
    <row r="105" spans="2:26">
      <c r="B105" s="19" t="s">
        <v>120</v>
      </c>
      <c r="C105" s="19" t="s">
        <v>94</v>
      </c>
      <c r="D105" s="19" t="s">
        <v>44</v>
      </c>
      <c r="E105" s="20" t="s">
        <v>95</v>
      </c>
      <c r="F105" s="21" t="s">
        <v>42</v>
      </c>
      <c r="G105" s="21" t="s">
        <v>96</v>
      </c>
      <c r="H105" s="19">
        <v>35058188</v>
      </c>
      <c r="I105" s="19">
        <v>35058188</v>
      </c>
      <c r="J105" s="19"/>
      <c r="K105" s="19"/>
      <c r="L105" s="19"/>
      <c r="M105" s="19"/>
      <c r="N105" s="19">
        <f t="shared" si="9"/>
        <v>0</v>
      </c>
      <c r="O105" s="19">
        <f t="shared" si="10"/>
        <v>35058188</v>
      </c>
      <c r="P105" s="23">
        <f>+'04'!R105</f>
        <v>14020085</v>
      </c>
      <c r="Q105" s="19">
        <v>4190308</v>
      </c>
      <c r="R105" s="23">
        <f t="shared" si="11"/>
        <v>18210393</v>
      </c>
      <c r="S105" s="61">
        <f>+'04'!U105</f>
        <v>8597905</v>
      </c>
      <c r="T105" s="19">
        <v>2438264</v>
      </c>
      <c r="U105" s="61">
        <f t="shared" si="12"/>
        <v>11036169</v>
      </c>
      <c r="V105" s="19">
        <f t="shared" si="13"/>
        <v>7174224</v>
      </c>
      <c r="W105" s="19">
        <f t="shared" si="14"/>
        <v>16847795</v>
      </c>
      <c r="X105" s="72">
        <f t="shared" si="15"/>
        <v>0.51943337744666096</v>
      </c>
      <c r="Y105" s="73">
        <f t="shared" si="16"/>
        <v>0.60603683841419564</v>
      </c>
      <c r="Z105" s="72">
        <f t="shared" si="17"/>
        <v>0.31479576183458197</v>
      </c>
    </row>
    <row r="106" spans="2:26">
      <c r="B106" s="19" t="s">
        <v>120</v>
      </c>
      <c r="C106" s="19" t="s">
        <v>94</v>
      </c>
      <c r="D106" s="19" t="s">
        <v>45</v>
      </c>
      <c r="E106" s="20" t="s">
        <v>95</v>
      </c>
      <c r="F106" s="21" t="s">
        <v>42</v>
      </c>
      <c r="G106" s="21" t="s">
        <v>96</v>
      </c>
      <c r="H106" s="19">
        <v>7471417</v>
      </c>
      <c r="I106" s="19">
        <v>7471417</v>
      </c>
      <c r="J106" s="19"/>
      <c r="K106" s="19"/>
      <c r="L106" s="19"/>
      <c r="M106" s="19"/>
      <c r="N106" s="19">
        <f t="shared" si="9"/>
        <v>0</v>
      </c>
      <c r="O106" s="19">
        <f t="shared" si="10"/>
        <v>7471417</v>
      </c>
      <c r="P106" s="23">
        <f>+'04'!R106</f>
        <v>295159</v>
      </c>
      <c r="Q106" s="19">
        <v>88217</v>
      </c>
      <c r="R106" s="23">
        <f t="shared" si="11"/>
        <v>383376</v>
      </c>
      <c r="S106" s="61">
        <f>+'04'!U106</f>
        <v>181008</v>
      </c>
      <c r="T106" s="19">
        <v>51332</v>
      </c>
      <c r="U106" s="61">
        <f t="shared" si="12"/>
        <v>232340</v>
      </c>
      <c r="V106" s="19">
        <f t="shared" si="13"/>
        <v>151036</v>
      </c>
      <c r="W106" s="19">
        <f t="shared" si="14"/>
        <v>7088041</v>
      </c>
      <c r="X106" s="72">
        <f t="shared" si="15"/>
        <v>5.1312354804985451E-2</v>
      </c>
      <c r="Y106" s="73">
        <f t="shared" si="16"/>
        <v>0.60603689328492139</v>
      </c>
      <c r="Z106" s="72">
        <f t="shared" si="17"/>
        <v>3.1097180093146989E-2</v>
      </c>
    </row>
    <row r="107" spans="2:26">
      <c r="B107" s="19" t="s">
        <v>120</v>
      </c>
      <c r="C107" s="19" t="s">
        <v>94</v>
      </c>
      <c r="D107" s="19" t="s">
        <v>46</v>
      </c>
      <c r="E107" s="20" t="s">
        <v>95</v>
      </c>
      <c r="F107" s="21" t="s">
        <v>42</v>
      </c>
      <c r="G107" s="21" t="s">
        <v>96</v>
      </c>
      <c r="H107" s="19">
        <v>14942834</v>
      </c>
      <c r="I107" s="19">
        <v>14942834</v>
      </c>
      <c r="J107" s="19"/>
      <c r="K107" s="19"/>
      <c r="L107" s="19"/>
      <c r="M107" s="19"/>
      <c r="N107" s="19">
        <f t="shared" si="9"/>
        <v>0</v>
      </c>
      <c r="O107" s="19">
        <f t="shared" si="10"/>
        <v>14942834</v>
      </c>
      <c r="P107" s="23">
        <f>+'04'!R107</f>
        <v>442739</v>
      </c>
      <c r="Q107" s="19">
        <v>132325</v>
      </c>
      <c r="R107" s="23">
        <f t="shared" si="11"/>
        <v>575064</v>
      </c>
      <c r="S107" s="61">
        <f>+'04'!U107</f>
        <v>271514</v>
      </c>
      <c r="T107" s="19">
        <v>76997</v>
      </c>
      <c r="U107" s="61">
        <f t="shared" si="12"/>
        <v>348511</v>
      </c>
      <c r="V107" s="19">
        <f t="shared" si="13"/>
        <v>226553</v>
      </c>
      <c r="W107" s="19">
        <f t="shared" si="14"/>
        <v>14367770</v>
      </c>
      <c r="X107" s="72">
        <f t="shared" si="15"/>
        <v>3.848426610373909E-2</v>
      </c>
      <c r="Y107" s="73">
        <f t="shared" si="16"/>
        <v>0.60603863222180487</v>
      </c>
      <c r="Z107" s="72">
        <f t="shared" si="17"/>
        <v>2.3322951991570005E-2</v>
      </c>
    </row>
    <row r="108" spans="2:26">
      <c r="B108" s="19" t="s">
        <v>120</v>
      </c>
      <c r="C108" s="19" t="s">
        <v>94</v>
      </c>
      <c r="D108" s="19" t="s">
        <v>47</v>
      </c>
      <c r="E108" s="20" t="s">
        <v>95</v>
      </c>
      <c r="F108" s="21" t="s">
        <v>42</v>
      </c>
      <c r="G108" s="21" t="s">
        <v>96</v>
      </c>
      <c r="H108" s="19">
        <v>1000000</v>
      </c>
      <c r="I108" s="19">
        <v>1000000</v>
      </c>
      <c r="J108" s="19"/>
      <c r="K108" s="19"/>
      <c r="L108" s="19"/>
      <c r="M108" s="19"/>
      <c r="N108" s="19">
        <f t="shared" si="9"/>
        <v>0</v>
      </c>
      <c r="O108" s="19">
        <f t="shared" si="10"/>
        <v>1000000</v>
      </c>
      <c r="P108" s="23">
        <f>+'04'!R108</f>
        <v>0</v>
      </c>
      <c r="Q108" s="19"/>
      <c r="R108" s="23">
        <f t="shared" si="11"/>
        <v>0</v>
      </c>
      <c r="S108" s="61">
        <f>+'04'!U108</f>
        <v>0</v>
      </c>
      <c r="T108" s="19">
        <v>0</v>
      </c>
      <c r="U108" s="61">
        <f t="shared" si="12"/>
        <v>0</v>
      </c>
      <c r="V108" s="19">
        <f t="shared" si="13"/>
        <v>0</v>
      </c>
      <c r="W108" s="19">
        <f t="shared" si="14"/>
        <v>1000000</v>
      </c>
      <c r="X108" s="72">
        <f t="shared" si="15"/>
        <v>0</v>
      </c>
      <c r="Y108" s="73" t="e">
        <f t="shared" si="16"/>
        <v>#DIV/0!</v>
      </c>
      <c r="Z108" s="72">
        <f t="shared" si="17"/>
        <v>0</v>
      </c>
    </row>
    <row r="109" spans="2:26">
      <c r="B109" s="19" t="s">
        <v>120</v>
      </c>
      <c r="C109" s="19" t="s">
        <v>94</v>
      </c>
      <c r="D109" s="19" t="s">
        <v>49</v>
      </c>
      <c r="E109" s="20" t="s">
        <v>95</v>
      </c>
      <c r="F109" s="21" t="s">
        <v>42</v>
      </c>
      <c r="G109" s="21" t="s">
        <v>96</v>
      </c>
      <c r="H109" s="19">
        <v>1000</v>
      </c>
      <c r="I109" s="19">
        <v>1000</v>
      </c>
      <c r="J109" s="19"/>
      <c r="K109" s="19"/>
      <c r="L109" s="19"/>
      <c r="M109" s="19"/>
      <c r="N109" s="19">
        <f t="shared" si="9"/>
        <v>0</v>
      </c>
      <c r="O109" s="19">
        <f t="shared" si="10"/>
        <v>1000</v>
      </c>
      <c r="P109" s="23">
        <f>+'04'!R109</f>
        <v>0</v>
      </c>
      <c r="Q109" s="19"/>
      <c r="R109" s="23">
        <f t="shared" si="11"/>
        <v>0</v>
      </c>
      <c r="S109" s="61">
        <f>+'04'!U109</f>
        <v>0</v>
      </c>
      <c r="T109" s="19"/>
      <c r="U109" s="61">
        <f t="shared" si="12"/>
        <v>0</v>
      </c>
      <c r="V109" s="19">
        <f t="shared" si="13"/>
        <v>0</v>
      </c>
      <c r="W109" s="19">
        <f t="shared" si="14"/>
        <v>1000</v>
      </c>
      <c r="X109" s="72">
        <f t="shared" si="15"/>
        <v>0</v>
      </c>
      <c r="Y109" s="73" t="e">
        <f t="shared" si="16"/>
        <v>#DIV/0!</v>
      </c>
      <c r="Z109" s="72">
        <f t="shared" si="17"/>
        <v>0</v>
      </c>
    </row>
    <row r="110" spans="2:26">
      <c r="B110" s="19" t="s">
        <v>120</v>
      </c>
      <c r="C110" s="19" t="s">
        <v>94</v>
      </c>
      <c r="D110" s="19" t="s">
        <v>50</v>
      </c>
      <c r="E110" s="20" t="s">
        <v>51</v>
      </c>
      <c r="F110" s="21" t="s">
        <v>52</v>
      </c>
      <c r="G110" s="21" t="s">
        <v>53</v>
      </c>
      <c r="H110" s="19">
        <v>500000</v>
      </c>
      <c r="I110" s="19">
        <v>500000</v>
      </c>
      <c r="J110" s="19"/>
      <c r="K110" s="19"/>
      <c r="L110" s="19"/>
      <c r="M110" s="19"/>
      <c r="N110" s="19">
        <f t="shared" si="9"/>
        <v>0</v>
      </c>
      <c r="O110" s="19">
        <f t="shared" si="10"/>
        <v>500000</v>
      </c>
      <c r="P110" s="23">
        <f>+'04'!R110</f>
        <v>430434</v>
      </c>
      <c r="Q110" s="19">
        <v>161795</v>
      </c>
      <c r="R110" s="23">
        <f t="shared" si="11"/>
        <v>592229</v>
      </c>
      <c r="S110" s="61">
        <f>+'04'!U110</f>
        <v>86852</v>
      </c>
      <c r="T110" s="19">
        <v>22381</v>
      </c>
      <c r="U110" s="61">
        <f t="shared" si="12"/>
        <v>109233</v>
      </c>
      <c r="V110" s="19">
        <f t="shared" si="13"/>
        <v>482996</v>
      </c>
      <c r="W110" s="19">
        <f t="shared" si="14"/>
        <v>-92229</v>
      </c>
      <c r="X110" s="72">
        <f t="shared" si="15"/>
        <v>1.184458</v>
      </c>
      <c r="Y110" s="73">
        <f t="shared" si="16"/>
        <v>0.18444385533298774</v>
      </c>
      <c r="Z110" s="72">
        <f t="shared" si="17"/>
        <v>0.21846599999999999</v>
      </c>
    </row>
    <row r="111" spans="2:26">
      <c r="B111" s="19" t="s">
        <v>120</v>
      </c>
      <c r="C111" s="19" t="s">
        <v>94</v>
      </c>
      <c r="D111" s="19" t="s">
        <v>54</v>
      </c>
      <c r="E111" s="20" t="s">
        <v>98</v>
      </c>
      <c r="F111" s="21" t="s">
        <v>56</v>
      </c>
      <c r="G111" s="21" t="s">
        <v>99</v>
      </c>
      <c r="H111" s="19">
        <v>20260852</v>
      </c>
      <c r="I111" s="19">
        <v>20260852</v>
      </c>
      <c r="J111" s="19"/>
      <c r="K111" s="19"/>
      <c r="L111" s="19"/>
      <c r="M111" s="19"/>
      <c r="N111" s="19">
        <f t="shared" si="9"/>
        <v>0</v>
      </c>
      <c r="O111" s="19">
        <f t="shared" si="10"/>
        <v>20260852</v>
      </c>
      <c r="P111" s="23">
        <f>+'04'!R111</f>
        <v>5012978</v>
      </c>
      <c r="Q111" s="19">
        <v>1343128</v>
      </c>
      <c r="R111" s="23">
        <f t="shared" si="11"/>
        <v>6356106</v>
      </c>
      <c r="S111" s="61">
        <f>+'04'!U111</f>
        <v>2435325</v>
      </c>
      <c r="T111" s="19">
        <v>0</v>
      </c>
      <c r="U111" s="61">
        <f t="shared" si="12"/>
        <v>2435325</v>
      </c>
      <c r="V111" s="19">
        <f t="shared" si="13"/>
        <v>3920781</v>
      </c>
      <c r="W111" s="19">
        <f t="shared" si="14"/>
        <v>13904746</v>
      </c>
      <c r="X111" s="72">
        <f t="shared" si="15"/>
        <v>0.31371365824102559</v>
      </c>
      <c r="Y111" s="73">
        <f t="shared" si="16"/>
        <v>0.38314732321959388</v>
      </c>
      <c r="Z111" s="72">
        <f t="shared" si="17"/>
        <v>0.12019854841247544</v>
      </c>
    </row>
    <row r="112" spans="2:26">
      <c r="B112" s="19" t="s">
        <v>120</v>
      </c>
      <c r="C112" s="19" t="s">
        <v>94</v>
      </c>
      <c r="D112" s="19" t="s">
        <v>58</v>
      </c>
      <c r="E112" s="20" t="s">
        <v>98</v>
      </c>
      <c r="F112" s="21" t="s">
        <v>56</v>
      </c>
      <c r="G112" s="21" t="s">
        <v>99</v>
      </c>
      <c r="H112" s="19">
        <v>20573832</v>
      </c>
      <c r="I112" s="19">
        <v>20573832</v>
      </c>
      <c r="J112" s="19"/>
      <c r="K112" s="19"/>
      <c r="L112" s="19"/>
      <c r="M112" s="19"/>
      <c r="N112" s="19">
        <f t="shared" si="9"/>
        <v>0</v>
      </c>
      <c r="O112" s="19">
        <f t="shared" si="10"/>
        <v>20573832</v>
      </c>
      <c r="P112" s="23">
        <f>+'04'!R112</f>
        <v>5929734</v>
      </c>
      <c r="Q112" s="19">
        <v>1563344</v>
      </c>
      <c r="R112" s="23">
        <f t="shared" si="11"/>
        <v>7493078</v>
      </c>
      <c r="S112" s="61">
        <f>+'04'!U112</f>
        <v>2936464</v>
      </c>
      <c r="T112" s="19">
        <v>0</v>
      </c>
      <c r="U112" s="61">
        <f t="shared" si="12"/>
        <v>2936464</v>
      </c>
      <c r="V112" s="19">
        <f t="shared" si="13"/>
        <v>4556614</v>
      </c>
      <c r="W112" s="19">
        <f t="shared" si="14"/>
        <v>13080754</v>
      </c>
      <c r="X112" s="72">
        <f t="shared" si="15"/>
        <v>0.36420429602030385</v>
      </c>
      <c r="Y112" s="73">
        <f t="shared" si="16"/>
        <v>0.39189022188211575</v>
      </c>
      <c r="Z112" s="72">
        <f t="shared" si="17"/>
        <v>0.14272810237781663</v>
      </c>
    </row>
    <row r="113" spans="2:26">
      <c r="B113" s="19" t="s">
        <v>120</v>
      </c>
      <c r="C113" s="19" t="s">
        <v>94</v>
      </c>
      <c r="D113" s="19" t="s">
        <v>59</v>
      </c>
      <c r="E113" s="20" t="s">
        <v>98</v>
      </c>
      <c r="F113" s="21" t="s">
        <v>56</v>
      </c>
      <c r="G113" s="21" t="s">
        <v>99</v>
      </c>
      <c r="H113" s="19">
        <v>4384587</v>
      </c>
      <c r="I113" s="19">
        <v>4384587</v>
      </c>
      <c r="J113" s="19"/>
      <c r="K113" s="19"/>
      <c r="L113" s="19"/>
      <c r="M113" s="19"/>
      <c r="N113" s="19">
        <f t="shared" si="9"/>
        <v>0</v>
      </c>
      <c r="O113" s="19">
        <f t="shared" si="10"/>
        <v>4384587</v>
      </c>
      <c r="P113" s="23">
        <f>+'04'!R113</f>
        <v>124837</v>
      </c>
      <c r="Q113" s="19">
        <v>32913</v>
      </c>
      <c r="R113" s="23">
        <f t="shared" si="11"/>
        <v>157750</v>
      </c>
      <c r="S113" s="61">
        <f>+'04'!U113</f>
        <v>61821</v>
      </c>
      <c r="T113" s="19">
        <v>0</v>
      </c>
      <c r="U113" s="61">
        <f t="shared" si="12"/>
        <v>61821</v>
      </c>
      <c r="V113" s="19">
        <f t="shared" si="13"/>
        <v>95929</v>
      </c>
      <c r="W113" s="19">
        <f t="shared" si="14"/>
        <v>4226837</v>
      </c>
      <c r="X113" s="72">
        <f t="shared" si="15"/>
        <v>3.5978303087611213E-2</v>
      </c>
      <c r="Y113" s="73">
        <f t="shared" si="16"/>
        <v>0.39189223454833599</v>
      </c>
      <c r="Z113" s="72">
        <f t="shared" si="17"/>
        <v>1.4099617592261256E-2</v>
      </c>
    </row>
    <row r="114" spans="2:26">
      <c r="B114" s="19" t="s">
        <v>120</v>
      </c>
      <c r="C114" s="19" t="s">
        <v>94</v>
      </c>
      <c r="D114" s="19" t="s">
        <v>60</v>
      </c>
      <c r="E114" s="20" t="s">
        <v>98</v>
      </c>
      <c r="F114" s="21" t="s">
        <v>56</v>
      </c>
      <c r="G114" s="21" t="s">
        <v>99</v>
      </c>
      <c r="H114" s="19">
        <v>8769174</v>
      </c>
      <c r="I114" s="19">
        <v>8769174</v>
      </c>
      <c r="J114" s="19"/>
      <c r="K114" s="19"/>
      <c r="L114" s="19"/>
      <c r="M114" s="19"/>
      <c r="N114" s="19">
        <f t="shared" si="9"/>
        <v>0</v>
      </c>
      <c r="O114" s="19">
        <f t="shared" si="10"/>
        <v>8769174</v>
      </c>
      <c r="P114" s="23">
        <f>+'04'!R114</f>
        <v>187255</v>
      </c>
      <c r="Q114" s="19">
        <v>49369</v>
      </c>
      <c r="R114" s="23">
        <f t="shared" si="11"/>
        <v>236624</v>
      </c>
      <c r="S114" s="61">
        <f>+'04'!U114</f>
        <v>92730</v>
      </c>
      <c r="T114" s="19">
        <v>0</v>
      </c>
      <c r="U114" s="61">
        <f t="shared" si="12"/>
        <v>92730</v>
      </c>
      <c r="V114" s="19">
        <f t="shared" si="13"/>
        <v>143894</v>
      </c>
      <c r="W114" s="19">
        <f t="shared" si="14"/>
        <v>8532550</v>
      </c>
      <c r="X114" s="72">
        <f t="shared" si="15"/>
        <v>2.6983613279882461E-2</v>
      </c>
      <c r="Y114" s="73">
        <f t="shared" si="16"/>
        <v>0.39188755155859084</v>
      </c>
      <c r="Z114" s="72">
        <f t="shared" si="17"/>
        <v>1.0574542140457015E-2</v>
      </c>
    </row>
    <row r="115" spans="2:26">
      <c r="B115" s="19" t="s">
        <v>120</v>
      </c>
      <c r="C115" s="19" t="s">
        <v>94</v>
      </c>
      <c r="D115" s="19" t="s">
        <v>61</v>
      </c>
      <c r="E115" s="20" t="s">
        <v>62</v>
      </c>
      <c r="F115" s="21" t="s">
        <v>63</v>
      </c>
      <c r="G115" s="21" t="s">
        <v>64</v>
      </c>
      <c r="H115" s="19">
        <v>6000000</v>
      </c>
      <c r="I115" s="19">
        <v>6000000</v>
      </c>
      <c r="J115" s="19"/>
      <c r="K115" s="19"/>
      <c r="L115" s="19"/>
      <c r="M115" s="19"/>
      <c r="N115" s="19">
        <f t="shared" si="9"/>
        <v>0</v>
      </c>
      <c r="O115" s="19">
        <f t="shared" si="10"/>
        <v>6000000</v>
      </c>
      <c r="P115" s="23">
        <f>+'04'!R115</f>
        <v>0</v>
      </c>
      <c r="Q115" s="19">
        <v>0</v>
      </c>
      <c r="R115" s="23">
        <f t="shared" si="11"/>
        <v>0</v>
      </c>
      <c r="S115" s="61">
        <f>+'04'!U115</f>
        <v>0</v>
      </c>
      <c r="T115" s="19">
        <v>0</v>
      </c>
      <c r="U115" s="61">
        <f t="shared" si="12"/>
        <v>0</v>
      </c>
      <c r="V115" s="19">
        <f t="shared" si="13"/>
        <v>0</v>
      </c>
      <c r="W115" s="19">
        <f t="shared" si="14"/>
        <v>6000000</v>
      </c>
      <c r="X115" s="72">
        <f t="shared" si="15"/>
        <v>0</v>
      </c>
      <c r="Y115" s="73" t="e">
        <f t="shared" si="16"/>
        <v>#DIV/0!</v>
      </c>
      <c r="Z115" s="72">
        <f t="shared" si="17"/>
        <v>0</v>
      </c>
    </row>
    <row r="116" spans="2:26">
      <c r="B116" s="19" t="s">
        <v>120</v>
      </c>
      <c r="C116" s="19" t="s">
        <v>94</v>
      </c>
      <c r="D116" s="19" t="s">
        <v>65</v>
      </c>
      <c r="E116" s="20" t="s">
        <v>66</v>
      </c>
      <c r="F116" s="21" t="s">
        <v>52</v>
      </c>
      <c r="G116" s="21" t="s">
        <v>67</v>
      </c>
      <c r="H116" s="19">
        <v>1000</v>
      </c>
      <c r="I116" s="19">
        <v>1000</v>
      </c>
      <c r="J116" s="19"/>
      <c r="K116" s="19"/>
      <c r="L116" s="19"/>
      <c r="M116" s="19"/>
      <c r="N116" s="19">
        <f t="shared" si="9"/>
        <v>0</v>
      </c>
      <c r="O116" s="19">
        <f t="shared" si="10"/>
        <v>1000</v>
      </c>
      <c r="P116" s="23">
        <f>+'04'!R116</f>
        <v>0</v>
      </c>
      <c r="Q116" s="19"/>
      <c r="R116" s="23">
        <f t="shared" si="11"/>
        <v>0</v>
      </c>
      <c r="S116" s="61">
        <f>+'04'!U116</f>
        <v>0</v>
      </c>
      <c r="T116" s="19"/>
      <c r="U116" s="61">
        <f t="shared" si="12"/>
        <v>0</v>
      </c>
      <c r="V116" s="19">
        <f t="shared" si="13"/>
        <v>0</v>
      </c>
      <c r="W116" s="19">
        <f t="shared" si="14"/>
        <v>1000</v>
      </c>
      <c r="X116" s="72">
        <f t="shared" si="15"/>
        <v>0</v>
      </c>
      <c r="Y116" s="73" t="e">
        <f t="shared" si="16"/>
        <v>#DIV/0!</v>
      </c>
      <c r="Z116" s="72">
        <f t="shared" si="17"/>
        <v>0</v>
      </c>
    </row>
    <row r="117" spans="2:26">
      <c r="B117" s="19" t="s">
        <v>120</v>
      </c>
      <c r="C117" s="19" t="s">
        <v>94</v>
      </c>
      <c r="D117" s="19" t="s">
        <v>68</v>
      </c>
      <c r="E117" s="20" t="s">
        <v>69</v>
      </c>
      <c r="F117" s="21" t="s">
        <v>42</v>
      </c>
      <c r="G117" s="21" t="s">
        <v>70</v>
      </c>
      <c r="H117" s="19">
        <v>1000</v>
      </c>
      <c r="I117" s="19">
        <v>1000</v>
      </c>
      <c r="J117" s="19"/>
      <c r="K117" s="19"/>
      <c r="L117" s="19"/>
      <c r="M117" s="19"/>
      <c r="N117" s="19">
        <f t="shared" si="9"/>
        <v>0</v>
      </c>
      <c r="O117" s="19">
        <f t="shared" si="10"/>
        <v>1000</v>
      </c>
      <c r="P117" s="23">
        <f>+'04'!R117</f>
        <v>0</v>
      </c>
      <c r="Q117" s="19"/>
      <c r="R117" s="23">
        <f t="shared" si="11"/>
        <v>0</v>
      </c>
      <c r="S117" s="61">
        <f>+'04'!U117</f>
        <v>0</v>
      </c>
      <c r="T117" s="19"/>
      <c r="U117" s="61">
        <f t="shared" si="12"/>
        <v>0</v>
      </c>
      <c r="V117" s="19">
        <f t="shared" si="13"/>
        <v>0</v>
      </c>
      <c r="W117" s="19">
        <f t="shared" si="14"/>
        <v>1000</v>
      </c>
      <c r="X117" s="72">
        <f t="shared" si="15"/>
        <v>0</v>
      </c>
      <c r="Y117" s="73" t="e">
        <f t="shared" si="16"/>
        <v>#DIV/0!</v>
      </c>
      <c r="Z117" s="72">
        <f t="shared" si="17"/>
        <v>0</v>
      </c>
    </row>
    <row r="118" spans="2:26">
      <c r="B118" s="19" t="s">
        <v>120</v>
      </c>
      <c r="C118" s="19" t="s">
        <v>94</v>
      </c>
      <c r="D118" s="19" t="s">
        <v>71</v>
      </c>
      <c r="E118" s="20" t="s">
        <v>72</v>
      </c>
      <c r="F118" s="21" t="s">
        <v>73</v>
      </c>
      <c r="G118" s="21" t="s">
        <v>74</v>
      </c>
      <c r="H118" s="19">
        <v>1000</v>
      </c>
      <c r="I118" s="19">
        <v>1000</v>
      </c>
      <c r="J118" s="19"/>
      <c r="K118" s="19"/>
      <c r="L118" s="19"/>
      <c r="M118" s="19"/>
      <c r="N118" s="19">
        <f t="shared" si="9"/>
        <v>0</v>
      </c>
      <c r="O118" s="19">
        <f t="shared" si="10"/>
        <v>1000</v>
      </c>
      <c r="P118" s="23">
        <f>+'04'!R118</f>
        <v>0</v>
      </c>
      <c r="Q118" s="19"/>
      <c r="R118" s="23">
        <f t="shared" si="11"/>
        <v>0</v>
      </c>
      <c r="S118" s="61">
        <f>+'04'!U118</f>
        <v>0</v>
      </c>
      <c r="T118" s="19"/>
      <c r="U118" s="61">
        <f t="shared" si="12"/>
        <v>0</v>
      </c>
      <c r="V118" s="19">
        <f t="shared" si="13"/>
        <v>0</v>
      </c>
      <c r="W118" s="19">
        <f t="shared" si="14"/>
        <v>1000</v>
      </c>
      <c r="X118" s="72">
        <f t="shared" si="15"/>
        <v>0</v>
      </c>
      <c r="Y118" s="73" t="e">
        <f t="shared" si="16"/>
        <v>#DIV/0!</v>
      </c>
      <c r="Z118" s="72">
        <f t="shared" si="17"/>
        <v>0</v>
      </c>
    </row>
    <row r="119" spans="2:26">
      <c r="B119" s="19" t="s">
        <v>120</v>
      </c>
      <c r="C119" s="19" t="s">
        <v>94</v>
      </c>
      <c r="D119" s="19" t="s">
        <v>75</v>
      </c>
      <c r="E119" s="20" t="s">
        <v>76</v>
      </c>
      <c r="F119" s="21" t="s">
        <v>77</v>
      </c>
      <c r="G119" s="21" t="s">
        <v>78</v>
      </c>
      <c r="H119" s="19">
        <v>2000000</v>
      </c>
      <c r="I119" s="19">
        <v>2000000</v>
      </c>
      <c r="J119" s="19"/>
      <c r="K119" s="19"/>
      <c r="L119" s="19"/>
      <c r="M119" s="19"/>
      <c r="N119" s="19">
        <f t="shared" si="9"/>
        <v>0</v>
      </c>
      <c r="O119" s="19">
        <f t="shared" si="10"/>
        <v>2000000</v>
      </c>
      <c r="P119" s="23">
        <f>+'04'!R119</f>
        <v>0</v>
      </c>
      <c r="Q119" s="19"/>
      <c r="R119" s="23">
        <f t="shared" si="11"/>
        <v>0</v>
      </c>
      <c r="S119" s="61">
        <f>+'04'!U119</f>
        <v>0</v>
      </c>
      <c r="T119" s="19"/>
      <c r="U119" s="61">
        <f t="shared" si="12"/>
        <v>0</v>
      </c>
      <c r="V119" s="19">
        <f t="shared" si="13"/>
        <v>0</v>
      </c>
      <c r="W119" s="19">
        <f t="shared" si="14"/>
        <v>2000000</v>
      </c>
      <c r="X119" s="72">
        <f t="shared" si="15"/>
        <v>0</v>
      </c>
      <c r="Y119" s="73" t="e">
        <f t="shared" si="16"/>
        <v>#DIV/0!</v>
      </c>
      <c r="Z119" s="72">
        <f t="shared" si="17"/>
        <v>0</v>
      </c>
    </row>
    <row r="120" spans="2:26">
      <c r="B120" s="19" t="s">
        <v>120</v>
      </c>
      <c r="C120" s="19" t="s">
        <v>94</v>
      </c>
      <c r="D120" s="19" t="s">
        <v>79</v>
      </c>
      <c r="E120" s="20" t="s">
        <v>80</v>
      </c>
      <c r="F120" s="21" t="s">
        <v>81</v>
      </c>
      <c r="G120" s="21" t="s">
        <v>82</v>
      </c>
      <c r="H120" s="19">
        <v>1000</v>
      </c>
      <c r="I120" s="19">
        <v>1000</v>
      </c>
      <c r="J120" s="19"/>
      <c r="K120" s="19"/>
      <c r="L120" s="19"/>
      <c r="M120" s="19"/>
      <c r="N120" s="19">
        <f t="shared" si="9"/>
        <v>0</v>
      </c>
      <c r="O120" s="19">
        <f t="shared" si="10"/>
        <v>1000</v>
      </c>
      <c r="P120" s="23">
        <f>+'04'!R120</f>
        <v>0</v>
      </c>
      <c r="Q120" s="19"/>
      <c r="R120" s="23">
        <f t="shared" si="11"/>
        <v>0</v>
      </c>
      <c r="S120" s="61">
        <f>+'04'!U120</f>
        <v>0</v>
      </c>
      <c r="T120" s="19"/>
      <c r="U120" s="61">
        <f t="shared" si="12"/>
        <v>0</v>
      </c>
      <c r="V120" s="19">
        <f t="shared" si="13"/>
        <v>0</v>
      </c>
      <c r="W120" s="19">
        <f t="shared" si="14"/>
        <v>1000</v>
      </c>
      <c r="X120" s="72">
        <f t="shared" si="15"/>
        <v>0</v>
      </c>
      <c r="Y120" s="73" t="e">
        <f t="shared" si="16"/>
        <v>#DIV/0!</v>
      </c>
      <c r="Z120" s="72">
        <f t="shared" si="17"/>
        <v>0</v>
      </c>
    </row>
    <row r="121" spans="2:26">
      <c r="B121" s="19" t="s">
        <v>120</v>
      </c>
      <c r="C121" s="19" t="s">
        <v>94</v>
      </c>
      <c r="D121" s="19" t="s">
        <v>83</v>
      </c>
      <c r="E121" s="20" t="s">
        <v>84</v>
      </c>
      <c r="F121" s="21" t="s">
        <v>85</v>
      </c>
      <c r="G121" s="21" t="s">
        <v>86</v>
      </c>
      <c r="H121" s="19">
        <v>1000</v>
      </c>
      <c r="I121" s="19">
        <v>1000</v>
      </c>
      <c r="J121" s="19"/>
      <c r="K121" s="19"/>
      <c r="L121" s="19"/>
      <c r="M121" s="19"/>
      <c r="N121" s="19">
        <f t="shared" si="9"/>
        <v>0</v>
      </c>
      <c r="O121" s="19">
        <f t="shared" si="10"/>
        <v>1000</v>
      </c>
      <c r="P121" s="23">
        <f>+'04'!R121</f>
        <v>0</v>
      </c>
      <c r="Q121" s="19"/>
      <c r="R121" s="23">
        <f t="shared" si="11"/>
        <v>0</v>
      </c>
      <c r="S121" s="61">
        <f>+'04'!U121</f>
        <v>0</v>
      </c>
      <c r="T121" s="19"/>
      <c r="U121" s="61">
        <f t="shared" si="12"/>
        <v>0</v>
      </c>
      <c r="V121" s="19">
        <f t="shared" si="13"/>
        <v>0</v>
      </c>
      <c r="W121" s="19">
        <f t="shared" si="14"/>
        <v>1000</v>
      </c>
      <c r="X121" s="72">
        <f t="shared" si="15"/>
        <v>0</v>
      </c>
      <c r="Y121" s="73" t="e">
        <f t="shared" si="16"/>
        <v>#DIV/0!</v>
      </c>
      <c r="Z121" s="72">
        <f t="shared" si="17"/>
        <v>0</v>
      </c>
    </row>
    <row r="122" spans="2:26">
      <c r="B122" s="19" t="s">
        <v>120</v>
      </c>
      <c r="C122" s="19" t="s">
        <v>94</v>
      </c>
      <c r="D122" s="19" t="s">
        <v>87</v>
      </c>
      <c r="E122" s="20" t="s">
        <v>88</v>
      </c>
      <c r="F122" s="21" t="s">
        <v>89</v>
      </c>
      <c r="G122" s="21" t="s">
        <v>90</v>
      </c>
      <c r="H122" s="19">
        <v>1000</v>
      </c>
      <c r="I122" s="19">
        <v>1000</v>
      </c>
      <c r="J122" s="19"/>
      <c r="K122" s="19"/>
      <c r="L122" s="19"/>
      <c r="M122" s="19"/>
      <c r="N122" s="19">
        <f t="shared" si="9"/>
        <v>0</v>
      </c>
      <c r="O122" s="19">
        <f t="shared" si="10"/>
        <v>1000</v>
      </c>
      <c r="P122" s="23">
        <f>+'04'!R122</f>
        <v>0</v>
      </c>
      <c r="Q122" s="19"/>
      <c r="R122" s="23">
        <f t="shared" si="11"/>
        <v>0</v>
      </c>
      <c r="S122" s="61">
        <f>+'04'!U122</f>
        <v>0</v>
      </c>
      <c r="T122" s="19"/>
      <c r="U122" s="61">
        <f t="shared" si="12"/>
        <v>0</v>
      </c>
      <c r="V122" s="19">
        <f t="shared" si="13"/>
        <v>0</v>
      </c>
      <c r="W122" s="19">
        <f t="shared" si="14"/>
        <v>1000</v>
      </c>
      <c r="X122" s="72">
        <f t="shared" si="15"/>
        <v>0</v>
      </c>
      <c r="Y122" s="73" t="e">
        <f t="shared" si="16"/>
        <v>#DIV/0!</v>
      </c>
      <c r="Z122" s="72">
        <f t="shared" si="17"/>
        <v>0</v>
      </c>
    </row>
    <row r="123" spans="2:26">
      <c r="B123" s="19" t="s">
        <v>120</v>
      </c>
      <c r="C123" s="19" t="s">
        <v>94</v>
      </c>
      <c r="D123" s="19" t="s">
        <v>91</v>
      </c>
      <c r="E123" s="20" t="s">
        <v>92</v>
      </c>
      <c r="F123" s="21" t="s">
        <v>42</v>
      </c>
      <c r="G123" s="21" t="s">
        <v>93</v>
      </c>
      <c r="H123" s="19">
        <v>1000</v>
      </c>
      <c r="I123" s="19">
        <v>1000</v>
      </c>
      <c r="J123" s="19"/>
      <c r="K123" s="19"/>
      <c r="L123" s="19"/>
      <c r="M123" s="19"/>
      <c r="N123" s="19">
        <f t="shared" si="9"/>
        <v>0</v>
      </c>
      <c r="O123" s="19">
        <f t="shared" si="10"/>
        <v>1000</v>
      </c>
      <c r="P123" s="23">
        <f>+'04'!R123</f>
        <v>0</v>
      </c>
      <c r="Q123" s="19"/>
      <c r="R123" s="23">
        <f t="shared" si="11"/>
        <v>0</v>
      </c>
      <c r="S123" s="61">
        <f>+'04'!U123</f>
        <v>0</v>
      </c>
      <c r="T123" s="19"/>
      <c r="U123" s="61">
        <f t="shared" si="12"/>
        <v>0</v>
      </c>
      <c r="V123" s="19">
        <f t="shared" si="13"/>
        <v>0</v>
      </c>
      <c r="W123" s="19">
        <f t="shared" si="14"/>
        <v>1000</v>
      </c>
      <c r="X123" s="72">
        <f t="shared" si="15"/>
        <v>0</v>
      </c>
      <c r="Y123" s="73" t="e">
        <f t="shared" si="16"/>
        <v>#DIV/0!</v>
      </c>
      <c r="Z123" s="72">
        <f t="shared" si="17"/>
        <v>0</v>
      </c>
    </row>
    <row r="124" spans="2:26">
      <c r="B124" s="32" t="s">
        <v>120</v>
      </c>
      <c r="C124" s="32" t="s">
        <v>100</v>
      </c>
      <c r="D124" s="32" t="s">
        <v>5</v>
      </c>
      <c r="E124" s="33"/>
      <c r="F124" s="34"/>
      <c r="G124" s="34"/>
      <c r="H124" s="32">
        <v>133904629</v>
      </c>
      <c r="I124" s="32">
        <f>SUM(I125:I147)</f>
        <v>133904629</v>
      </c>
      <c r="J124" s="32">
        <f>SUM(J125:J147)</f>
        <v>0</v>
      </c>
      <c r="K124" s="32">
        <f>SUM(K125:K147)</f>
        <v>0</v>
      </c>
      <c r="L124" s="32">
        <f>SUM(L125:L147)</f>
        <v>0</v>
      </c>
      <c r="M124" s="32">
        <f>SUM(M125:M147)</f>
        <v>0</v>
      </c>
      <c r="N124" s="32">
        <f t="shared" si="9"/>
        <v>0</v>
      </c>
      <c r="O124" s="32">
        <f t="shared" si="10"/>
        <v>133904629</v>
      </c>
      <c r="P124" s="23">
        <f>+'04'!R124</f>
        <v>49526227</v>
      </c>
      <c r="Q124" s="32">
        <f>SUM(Q125:Q147)</f>
        <v>12512381</v>
      </c>
      <c r="R124" s="23">
        <f t="shared" si="11"/>
        <v>62038608</v>
      </c>
      <c r="S124" s="61">
        <f>+'04'!U124</f>
        <v>28291706</v>
      </c>
      <c r="T124" s="32">
        <f>SUM(T125:T147)</f>
        <v>4724555</v>
      </c>
      <c r="U124" s="61">
        <f t="shared" si="12"/>
        <v>33016261</v>
      </c>
      <c r="V124" s="32">
        <f t="shared" si="13"/>
        <v>29022347</v>
      </c>
      <c r="W124" s="32">
        <f t="shared" si="14"/>
        <v>71866021</v>
      </c>
      <c r="X124" s="72">
        <f t="shared" si="15"/>
        <v>0.4633044313949744</v>
      </c>
      <c r="Y124" s="73">
        <f t="shared" si="16"/>
        <v>0.53218893950683099</v>
      </c>
      <c r="Z124" s="72">
        <f t="shared" si="17"/>
        <v>0.24656549401290676</v>
      </c>
    </row>
    <row r="125" spans="2:26">
      <c r="B125" s="19" t="s">
        <v>120</v>
      </c>
      <c r="C125" s="19" t="s">
        <v>100</v>
      </c>
      <c r="D125" s="19" t="s">
        <v>49</v>
      </c>
      <c r="E125" s="20" t="s">
        <v>95</v>
      </c>
      <c r="F125" s="21" t="s">
        <v>42</v>
      </c>
      <c r="G125" s="21" t="s">
        <v>96</v>
      </c>
      <c r="H125" s="19">
        <v>1000</v>
      </c>
      <c r="I125" s="19">
        <v>1000</v>
      </c>
      <c r="J125" s="19"/>
      <c r="K125" s="19"/>
      <c r="L125" s="19"/>
      <c r="M125" s="19"/>
      <c r="N125" s="19">
        <f t="shared" si="9"/>
        <v>0</v>
      </c>
      <c r="O125" s="19">
        <f t="shared" si="10"/>
        <v>1000</v>
      </c>
      <c r="P125" s="23">
        <f>+'04'!R125</f>
        <v>0</v>
      </c>
      <c r="Q125" s="19"/>
      <c r="R125" s="23">
        <f t="shared" si="11"/>
        <v>0</v>
      </c>
      <c r="S125" s="61">
        <f>+'04'!U125</f>
        <v>0</v>
      </c>
      <c r="T125" s="19"/>
      <c r="U125" s="61">
        <f t="shared" si="12"/>
        <v>0</v>
      </c>
      <c r="V125" s="19">
        <f t="shared" si="13"/>
        <v>0</v>
      </c>
      <c r="W125" s="19">
        <f t="shared" si="14"/>
        <v>1000</v>
      </c>
      <c r="X125" s="72">
        <f t="shared" si="15"/>
        <v>0</v>
      </c>
      <c r="Y125" s="73" t="e">
        <f t="shared" si="16"/>
        <v>#DIV/0!</v>
      </c>
      <c r="Z125" s="72">
        <f t="shared" si="17"/>
        <v>0</v>
      </c>
    </row>
    <row r="126" spans="2:26">
      <c r="B126" s="19" t="s">
        <v>120</v>
      </c>
      <c r="C126" s="19" t="s">
        <v>100</v>
      </c>
      <c r="D126" s="19" t="s">
        <v>101</v>
      </c>
      <c r="E126" s="20" t="s">
        <v>95</v>
      </c>
      <c r="F126" s="21" t="s">
        <v>42</v>
      </c>
      <c r="G126" s="21" t="s">
        <v>96</v>
      </c>
      <c r="H126" s="19">
        <v>1712640</v>
      </c>
      <c r="I126" s="19">
        <v>1712640</v>
      </c>
      <c r="J126" s="19"/>
      <c r="K126" s="19"/>
      <c r="L126" s="19"/>
      <c r="M126" s="19"/>
      <c r="N126" s="19">
        <f t="shared" si="9"/>
        <v>0</v>
      </c>
      <c r="O126" s="19">
        <f t="shared" si="10"/>
        <v>1712640</v>
      </c>
      <c r="P126" s="23">
        <f>+'04'!R126</f>
        <v>4312429</v>
      </c>
      <c r="Q126" s="19">
        <v>1084659</v>
      </c>
      <c r="R126" s="23">
        <f t="shared" si="11"/>
        <v>5397088</v>
      </c>
      <c r="S126" s="61">
        <f>+'04'!U126</f>
        <v>2679670</v>
      </c>
      <c r="T126" s="19">
        <v>657553</v>
      </c>
      <c r="U126" s="61">
        <f t="shared" si="12"/>
        <v>3337223</v>
      </c>
      <c r="V126" s="19">
        <f t="shared" si="13"/>
        <v>2059865</v>
      </c>
      <c r="W126" s="19">
        <f t="shared" si="14"/>
        <v>-3684448</v>
      </c>
      <c r="X126" s="72">
        <f t="shared" si="15"/>
        <v>3.151326606875934</v>
      </c>
      <c r="Y126" s="73">
        <f t="shared" si="16"/>
        <v>0.61833770359126994</v>
      </c>
      <c r="Z126" s="72">
        <f t="shared" si="17"/>
        <v>1.9485840573617339</v>
      </c>
    </row>
    <row r="127" spans="2:26">
      <c r="B127" s="19" t="s">
        <v>120</v>
      </c>
      <c r="C127" s="19" t="s">
        <v>100</v>
      </c>
      <c r="D127" s="19" t="s">
        <v>102</v>
      </c>
      <c r="E127" s="20" t="s">
        <v>95</v>
      </c>
      <c r="F127" s="21" t="s">
        <v>42</v>
      </c>
      <c r="G127" s="21" t="s">
        <v>96</v>
      </c>
      <c r="H127" s="19">
        <v>28427121</v>
      </c>
      <c r="I127" s="19">
        <v>28427121</v>
      </c>
      <c r="J127" s="19"/>
      <c r="K127" s="19"/>
      <c r="L127" s="19"/>
      <c r="M127" s="19"/>
      <c r="N127" s="19">
        <f t="shared" si="9"/>
        <v>0</v>
      </c>
      <c r="O127" s="19">
        <f t="shared" si="10"/>
        <v>28427121</v>
      </c>
      <c r="P127" s="23">
        <f>+'04'!R127</f>
        <v>14477438</v>
      </c>
      <c r="Q127" s="19">
        <v>3641356</v>
      </c>
      <c r="R127" s="23">
        <f t="shared" si="11"/>
        <v>18118794</v>
      </c>
      <c r="S127" s="61">
        <f>+'04'!U127</f>
        <v>8996029</v>
      </c>
      <c r="T127" s="19">
        <v>2207500</v>
      </c>
      <c r="U127" s="61">
        <f t="shared" si="12"/>
        <v>11203529</v>
      </c>
      <c r="V127" s="19">
        <f t="shared" si="13"/>
        <v>6915265</v>
      </c>
      <c r="W127" s="19">
        <f t="shared" si="14"/>
        <v>10308327</v>
      </c>
      <c r="X127" s="72">
        <f t="shared" si="15"/>
        <v>0.6373770316030245</v>
      </c>
      <c r="Y127" s="73">
        <f t="shared" si="16"/>
        <v>0.61833745667620044</v>
      </c>
      <c r="Z127" s="72">
        <f t="shared" si="17"/>
        <v>0.39411409266524033</v>
      </c>
    </row>
    <row r="128" spans="2:26">
      <c r="B128" s="19" t="s">
        <v>120</v>
      </c>
      <c r="C128" s="19" t="s">
        <v>100</v>
      </c>
      <c r="D128" s="19" t="s">
        <v>103</v>
      </c>
      <c r="E128" s="20" t="s">
        <v>95</v>
      </c>
      <c r="F128" s="21" t="s">
        <v>42</v>
      </c>
      <c r="G128" s="21" t="s">
        <v>96</v>
      </c>
      <c r="H128" s="19">
        <v>20072947</v>
      </c>
      <c r="I128" s="19">
        <v>20072947</v>
      </c>
      <c r="J128" s="19"/>
      <c r="K128" s="19"/>
      <c r="L128" s="19"/>
      <c r="M128" s="19"/>
      <c r="N128" s="19">
        <f t="shared" si="9"/>
        <v>0</v>
      </c>
      <c r="O128" s="19">
        <f t="shared" si="10"/>
        <v>20072947</v>
      </c>
      <c r="P128" s="23">
        <f>+'04'!R128</f>
        <v>8008798</v>
      </c>
      <c r="Q128" s="19">
        <v>2014367</v>
      </c>
      <c r="R128" s="23">
        <f t="shared" si="11"/>
        <v>10023165</v>
      </c>
      <c r="S128" s="61">
        <f>+'04'!U128</f>
        <v>4976528</v>
      </c>
      <c r="T128" s="19">
        <v>1221170</v>
      </c>
      <c r="U128" s="61">
        <f t="shared" si="12"/>
        <v>6197698</v>
      </c>
      <c r="V128" s="19">
        <f t="shared" si="13"/>
        <v>3825467</v>
      </c>
      <c r="W128" s="19">
        <f t="shared" si="14"/>
        <v>10049782</v>
      </c>
      <c r="X128" s="72">
        <f t="shared" si="15"/>
        <v>0.49933699321778713</v>
      </c>
      <c r="Y128" s="73">
        <f t="shared" si="16"/>
        <v>0.61833742136341163</v>
      </c>
      <c r="Z128" s="72">
        <f t="shared" si="17"/>
        <v>0.30875874877764586</v>
      </c>
    </row>
    <row r="129" spans="2:26">
      <c r="B129" s="19" t="s">
        <v>120</v>
      </c>
      <c r="C129" s="19" t="s">
        <v>100</v>
      </c>
      <c r="D129" s="19" t="s">
        <v>104</v>
      </c>
      <c r="E129" s="20" t="s">
        <v>95</v>
      </c>
      <c r="F129" s="21" t="s">
        <v>42</v>
      </c>
      <c r="G129" s="21" t="s">
        <v>96</v>
      </c>
      <c r="H129" s="19">
        <v>3735443</v>
      </c>
      <c r="I129" s="19">
        <v>3735443</v>
      </c>
      <c r="J129" s="19"/>
      <c r="K129" s="19"/>
      <c r="L129" s="19"/>
      <c r="M129" s="19"/>
      <c r="N129" s="19">
        <f t="shared" si="9"/>
        <v>0</v>
      </c>
      <c r="O129" s="19">
        <f t="shared" si="10"/>
        <v>3735443</v>
      </c>
      <c r="P129" s="23">
        <f>+'04'!R129</f>
        <v>0</v>
      </c>
      <c r="Q129" s="19">
        <v>0</v>
      </c>
      <c r="R129" s="23">
        <f t="shared" si="11"/>
        <v>0</v>
      </c>
      <c r="S129" s="61">
        <f>+'04'!U129</f>
        <v>0</v>
      </c>
      <c r="T129" s="19">
        <v>0</v>
      </c>
      <c r="U129" s="61">
        <f t="shared" si="12"/>
        <v>0</v>
      </c>
      <c r="V129" s="19">
        <f t="shared" si="13"/>
        <v>0</v>
      </c>
      <c r="W129" s="19">
        <f t="shared" si="14"/>
        <v>3735443</v>
      </c>
      <c r="X129" s="72">
        <f t="shared" si="15"/>
        <v>0</v>
      </c>
      <c r="Y129" s="73" t="e">
        <f t="shared" si="16"/>
        <v>#DIV/0!</v>
      </c>
      <c r="Z129" s="72">
        <f t="shared" si="17"/>
        <v>0</v>
      </c>
    </row>
    <row r="130" spans="2:26">
      <c r="B130" s="19" t="s">
        <v>120</v>
      </c>
      <c r="C130" s="19" t="s">
        <v>100</v>
      </c>
      <c r="D130" s="19" t="s">
        <v>105</v>
      </c>
      <c r="E130" s="20" t="s">
        <v>95</v>
      </c>
      <c r="F130" s="21" t="s">
        <v>42</v>
      </c>
      <c r="G130" s="21" t="s">
        <v>96</v>
      </c>
      <c r="H130" s="19">
        <v>8138410</v>
      </c>
      <c r="I130" s="19">
        <v>8138410</v>
      </c>
      <c r="J130" s="19"/>
      <c r="K130" s="19"/>
      <c r="L130" s="19"/>
      <c r="M130" s="19"/>
      <c r="N130" s="19">
        <f t="shared" si="9"/>
        <v>0</v>
      </c>
      <c r="O130" s="19">
        <f t="shared" si="10"/>
        <v>8138410</v>
      </c>
      <c r="P130" s="23">
        <f>+'04'!R130</f>
        <v>0</v>
      </c>
      <c r="Q130" s="19">
        <v>0</v>
      </c>
      <c r="R130" s="23">
        <f t="shared" si="11"/>
        <v>0</v>
      </c>
      <c r="S130" s="61">
        <f>+'04'!U130</f>
        <v>0</v>
      </c>
      <c r="T130" s="19">
        <v>0</v>
      </c>
      <c r="U130" s="61">
        <f t="shared" si="12"/>
        <v>0</v>
      </c>
      <c r="V130" s="19">
        <f t="shared" si="13"/>
        <v>0</v>
      </c>
      <c r="W130" s="19">
        <f t="shared" si="14"/>
        <v>8138410</v>
      </c>
      <c r="X130" s="72">
        <f t="shared" si="15"/>
        <v>0</v>
      </c>
      <c r="Y130" s="73" t="e">
        <f t="shared" si="16"/>
        <v>#DIV/0!</v>
      </c>
      <c r="Z130" s="72">
        <f t="shared" si="17"/>
        <v>0</v>
      </c>
    </row>
    <row r="131" spans="2:26">
      <c r="B131" s="19" t="s">
        <v>120</v>
      </c>
      <c r="C131" s="19" t="s">
        <v>100</v>
      </c>
      <c r="D131" s="19" t="s">
        <v>106</v>
      </c>
      <c r="E131" s="20" t="s">
        <v>95</v>
      </c>
      <c r="F131" s="21" t="s">
        <v>42</v>
      </c>
      <c r="G131" s="21" t="s">
        <v>96</v>
      </c>
      <c r="H131" s="19">
        <v>5340202</v>
      </c>
      <c r="I131" s="19">
        <v>5340202</v>
      </c>
      <c r="J131" s="19"/>
      <c r="K131" s="19"/>
      <c r="L131" s="19"/>
      <c r="M131" s="19"/>
      <c r="N131" s="19">
        <f t="shared" si="9"/>
        <v>0</v>
      </c>
      <c r="O131" s="19">
        <f t="shared" si="10"/>
        <v>5340202</v>
      </c>
      <c r="P131" s="23">
        <f>+'04'!R131</f>
        <v>4004398</v>
      </c>
      <c r="Q131" s="19">
        <v>1007184</v>
      </c>
      <c r="R131" s="23">
        <f t="shared" si="11"/>
        <v>5011582</v>
      </c>
      <c r="S131" s="61">
        <f>+'04'!U131</f>
        <v>2488263</v>
      </c>
      <c r="T131" s="19">
        <v>610586</v>
      </c>
      <c r="U131" s="61">
        <f t="shared" si="12"/>
        <v>3098849</v>
      </c>
      <c r="V131" s="19">
        <f t="shared" si="13"/>
        <v>1912733</v>
      </c>
      <c r="W131" s="19">
        <f t="shared" si="14"/>
        <v>328620</v>
      </c>
      <c r="X131" s="72">
        <f t="shared" si="15"/>
        <v>0.93846300196134902</v>
      </c>
      <c r="Y131" s="73">
        <f t="shared" si="16"/>
        <v>0.61833748305425318</v>
      </c>
      <c r="Z131" s="72">
        <f t="shared" si="17"/>
        <v>0.58028685057231921</v>
      </c>
    </row>
    <row r="132" spans="2:26">
      <c r="B132" s="19" t="s">
        <v>120</v>
      </c>
      <c r="C132" s="19" t="s">
        <v>100</v>
      </c>
      <c r="D132" s="19" t="s">
        <v>50</v>
      </c>
      <c r="E132" s="20" t="s">
        <v>51</v>
      </c>
      <c r="F132" s="21" t="s">
        <v>52</v>
      </c>
      <c r="G132" s="21" t="s">
        <v>53</v>
      </c>
      <c r="H132" s="19">
        <v>2150000</v>
      </c>
      <c r="I132" s="19">
        <v>2150000</v>
      </c>
      <c r="J132" s="19"/>
      <c r="K132" s="19"/>
      <c r="L132" s="19"/>
      <c r="M132" s="19"/>
      <c r="N132" s="19">
        <f t="shared" si="9"/>
        <v>0</v>
      </c>
      <c r="O132" s="19">
        <f t="shared" si="10"/>
        <v>2150000</v>
      </c>
      <c r="P132" s="23">
        <f>+'04'!R132</f>
        <v>550909</v>
      </c>
      <c r="Q132" s="19">
        <v>198085</v>
      </c>
      <c r="R132" s="23">
        <f t="shared" si="11"/>
        <v>748994</v>
      </c>
      <c r="S132" s="61">
        <f>+'04'!U132</f>
        <v>102649</v>
      </c>
      <c r="T132" s="19">
        <v>27746</v>
      </c>
      <c r="U132" s="61">
        <f t="shared" si="12"/>
        <v>130395</v>
      </c>
      <c r="V132" s="19">
        <f t="shared" si="13"/>
        <v>618599</v>
      </c>
      <c r="W132" s="19">
        <f t="shared" si="14"/>
        <v>1401006</v>
      </c>
      <c r="X132" s="72">
        <f t="shared" si="15"/>
        <v>0.34836930232558139</v>
      </c>
      <c r="Y132" s="73">
        <f t="shared" si="16"/>
        <v>0.17409351743805693</v>
      </c>
      <c r="Z132" s="72">
        <f t="shared" si="17"/>
        <v>6.0648837209302323E-2</v>
      </c>
    </row>
    <row r="133" spans="2:26">
      <c r="B133" s="19" t="s">
        <v>120</v>
      </c>
      <c r="C133" s="19" t="s">
        <v>100</v>
      </c>
      <c r="D133" s="19" t="s">
        <v>107</v>
      </c>
      <c r="E133" s="20" t="s">
        <v>108</v>
      </c>
      <c r="F133" s="21" t="s">
        <v>56</v>
      </c>
      <c r="G133" s="21" t="s">
        <v>109</v>
      </c>
      <c r="H133" s="19">
        <v>12734501</v>
      </c>
      <c r="I133" s="19">
        <v>12734501</v>
      </c>
      <c r="J133" s="19"/>
      <c r="K133" s="19"/>
      <c r="L133" s="19"/>
      <c r="M133" s="19"/>
      <c r="N133" s="19">
        <f t="shared" si="9"/>
        <v>0</v>
      </c>
      <c r="O133" s="19">
        <f t="shared" si="10"/>
        <v>12734501</v>
      </c>
      <c r="P133" s="23">
        <f>+'04'!R133</f>
        <v>2544115</v>
      </c>
      <c r="Q133" s="19">
        <v>639342</v>
      </c>
      <c r="R133" s="23">
        <f t="shared" si="11"/>
        <v>3183457</v>
      </c>
      <c r="S133" s="61">
        <f>+'04'!U133</f>
        <v>1266799</v>
      </c>
      <c r="T133" s="19">
        <v>0</v>
      </c>
      <c r="U133" s="61">
        <f t="shared" si="12"/>
        <v>1266799</v>
      </c>
      <c r="V133" s="19">
        <f t="shared" si="13"/>
        <v>1916658</v>
      </c>
      <c r="W133" s="19">
        <f t="shared" si="14"/>
        <v>9551044</v>
      </c>
      <c r="X133" s="72">
        <f t="shared" si="15"/>
        <v>0.24998678786078857</v>
      </c>
      <c r="Y133" s="73">
        <f t="shared" si="16"/>
        <v>0.39793187091894128</v>
      </c>
      <c r="Z133" s="72">
        <f t="shared" si="17"/>
        <v>9.9477710198460079E-2</v>
      </c>
    </row>
    <row r="134" spans="2:26">
      <c r="B134" s="19" t="s">
        <v>120</v>
      </c>
      <c r="C134" s="19" t="s">
        <v>100</v>
      </c>
      <c r="D134" s="19" t="s">
        <v>110</v>
      </c>
      <c r="E134" s="20" t="s">
        <v>108</v>
      </c>
      <c r="F134" s="21" t="s">
        <v>56</v>
      </c>
      <c r="G134" s="21" t="s">
        <v>109</v>
      </c>
      <c r="H134" s="19">
        <v>20981046</v>
      </c>
      <c r="I134" s="19">
        <v>20981046</v>
      </c>
      <c r="J134" s="19"/>
      <c r="K134" s="19"/>
      <c r="L134" s="19"/>
      <c r="M134" s="19"/>
      <c r="N134" s="19">
        <f t="shared" si="9"/>
        <v>0</v>
      </c>
      <c r="O134" s="19">
        <f t="shared" si="10"/>
        <v>20981046</v>
      </c>
      <c r="P134" s="23">
        <f>+'04'!R134</f>
        <v>8540960</v>
      </c>
      <c r="Q134" s="19">
        <v>2146363</v>
      </c>
      <c r="R134" s="23">
        <f t="shared" si="11"/>
        <v>10687323</v>
      </c>
      <c r="S134" s="61">
        <f>+'04'!U134</f>
        <v>4252827</v>
      </c>
      <c r="T134" s="19">
        <v>0</v>
      </c>
      <c r="U134" s="61">
        <f t="shared" si="12"/>
        <v>4252827</v>
      </c>
      <c r="V134" s="19">
        <f t="shared" si="13"/>
        <v>6434496</v>
      </c>
      <c r="W134" s="19">
        <f t="shared" si="14"/>
        <v>10293723</v>
      </c>
      <c r="X134" s="72">
        <f t="shared" si="15"/>
        <v>0.50937989459629418</v>
      </c>
      <c r="Y134" s="73">
        <f t="shared" si="16"/>
        <v>0.39793192364448982</v>
      </c>
      <c r="Z134" s="72">
        <f t="shared" si="17"/>
        <v>0.20269852132253083</v>
      </c>
    </row>
    <row r="135" spans="2:26">
      <c r="B135" s="19" t="s">
        <v>120</v>
      </c>
      <c r="C135" s="19" t="s">
        <v>100</v>
      </c>
      <c r="D135" s="19" t="s">
        <v>111</v>
      </c>
      <c r="E135" s="20" t="s">
        <v>108</v>
      </c>
      <c r="F135" s="21" t="s">
        <v>56</v>
      </c>
      <c r="G135" s="21" t="s">
        <v>109</v>
      </c>
      <c r="H135" s="19">
        <v>8864154</v>
      </c>
      <c r="I135" s="19">
        <v>8864154</v>
      </c>
      <c r="J135" s="19"/>
      <c r="K135" s="19"/>
      <c r="L135" s="19"/>
      <c r="M135" s="19"/>
      <c r="N135" s="19">
        <f t="shared" si="9"/>
        <v>0</v>
      </c>
      <c r="O135" s="19">
        <f t="shared" si="10"/>
        <v>8864154</v>
      </c>
      <c r="P135" s="23">
        <f>+'04'!R135</f>
        <v>4724784</v>
      </c>
      <c r="Q135" s="19">
        <v>1187350</v>
      </c>
      <c r="R135" s="23">
        <f t="shared" si="11"/>
        <v>5912134</v>
      </c>
      <c r="S135" s="61">
        <f>+'04'!U135</f>
        <v>2352626</v>
      </c>
      <c r="T135" s="19">
        <v>0</v>
      </c>
      <c r="U135" s="61">
        <f t="shared" si="12"/>
        <v>2352626</v>
      </c>
      <c r="V135" s="19">
        <f t="shared" si="13"/>
        <v>3559508</v>
      </c>
      <c r="W135" s="19">
        <f t="shared" si="14"/>
        <v>2952020</v>
      </c>
      <c r="X135" s="72">
        <f t="shared" si="15"/>
        <v>0.66697103863493346</v>
      </c>
      <c r="Y135" s="73">
        <f t="shared" si="16"/>
        <v>0.39793177894817677</v>
      </c>
      <c r="Z135" s="72">
        <f t="shared" si="17"/>
        <v>0.26540897191091217</v>
      </c>
    </row>
    <row r="136" spans="2:26">
      <c r="B136" s="19" t="s">
        <v>120</v>
      </c>
      <c r="C136" s="19" t="s">
        <v>100</v>
      </c>
      <c r="D136" s="19" t="s">
        <v>112</v>
      </c>
      <c r="E136" s="20" t="s">
        <v>108</v>
      </c>
      <c r="F136" s="21" t="s">
        <v>56</v>
      </c>
      <c r="G136" s="21" t="s">
        <v>109</v>
      </c>
      <c r="H136" s="19">
        <v>2411615</v>
      </c>
      <c r="I136" s="19">
        <v>2411615</v>
      </c>
      <c r="J136" s="19"/>
      <c r="K136" s="19"/>
      <c r="L136" s="19"/>
      <c r="M136" s="19"/>
      <c r="N136" s="19">
        <f t="shared" si="9"/>
        <v>0</v>
      </c>
      <c r="O136" s="19">
        <f t="shared" si="10"/>
        <v>2411615</v>
      </c>
      <c r="P136" s="23">
        <f>+'04'!R136</f>
        <v>0</v>
      </c>
      <c r="Q136" s="19">
        <v>0</v>
      </c>
      <c r="R136" s="23">
        <f t="shared" si="11"/>
        <v>0</v>
      </c>
      <c r="S136" s="61">
        <f>+'04'!U136</f>
        <v>0</v>
      </c>
      <c r="T136" s="19">
        <v>0</v>
      </c>
      <c r="U136" s="61">
        <f t="shared" si="12"/>
        <v>0</v>
      </c>
      <c r="V136" s="19">
        <f t="shared" si="13"/>
        <v>0</v>
      </c>
      <c r="W136" s="19">
        <f t="shared" si="14"/>
        <v>2411615</v>
      </c>
      <c r="X136" s="72">
        <f t="shared" si="15"/>
        <v>0</v>
      </c>
      <c r="Y136" s="73" t="e">
        <f t="shared" si="16"/>
        <v>#DIV/0!</v>
      </c>
      <c r="Z136" s="72">
        <f t="shared" si="17"/>
        <v>0</v>
      </c>
    </row>
    <row r="137" spans="2:26">
      <c r="B137" s="19" t="s">
        <v>120</v>
      </c>
      <c r="C137" s="19" t="s">
        <v>100</v>
      </c>
      <c r="D137" s="19" t="s">
        <v>113</v>
      </c>
      <c r="E137" s="20" t="s">
        <v>108</v>
      </c>
      <c r="F137" s="21" t="s">
        <v>56</v>
      </c>
      <c r="G137" s="21" t="s">
        <v>109</v>
      </c>
      <c r="H137" s="19">
        <v>8681812</v>
      </c>
      <c r="I137" s="19">
        <v>8681812</v>
      </c>
      <c r="J137" s="19"/>
      <c r="K137" s="19"/>
      <c r="L137" s="19"/>
      <c r="M137" s="19"/>
      <c r="N137" s="19">
        <f t="shared" si="9"/>
        <v>0</v>
      </c>
      <c r="O137" s="19">
        <f t="shared" si="10"/>
        <v>8681812</v>
      </c>
      <c r="P137" s="23">
        <f>+'04'!R137</f>
        <v>0</v>
      </c>
      <c r="Q137" s="19">
        <v>0</v>
      </c>
      <c r="R137" s="23">
        <f t="shared" si="11"/>
        <v>0</v>
      </c>
      <c r="S137" s="61">
        <f>+'04'!U137</f>
        <v>0</v>
      </c>
      <c r="T137" s="19">
        <v>0</v>
      </c>
      <c r="U137" s="61">
        <f t="shared" si="12"/>
        <v>0</v>
      </c>
      <c r="V137" s="19">
        <f t="shared" si="13"/>
        <v>0</v>
      </c>
      <c r="W137" s="19">
        <f t="shared" si="14"/>
        <v>8681812</v>
      </c>
      <c r="X137" s="72">
        <f t="shared" si="15"/>
        <v>0</v>
      </c>
      <c r="Y137" s="73" t="e">
        <f t="shared" si="16"/>
        <v>#DIV/0!</v>
      </c>
      <c r="Z137" s="72">
        <f t="shared" si="17"/>
        <v>0</v>
      </c>
    </row>
    <row r="138" spans="2:26">
      <c r="B138" s="19" t="s">
        <v>120</v>
      </c>
      <c r="C138" s="19" t="s">
        <v>100</v>
      </c>
      <c r="D138" s="19" t="s">
        <v>114</v>
      </c>
      <c r="E138" s="20" t="s">
        <v>108</v>
      </c>
      <c r="F138" s="21" t="s">
        <v>56</v>
      </c>
      <c r="G138" s="21" t="s">
        <v>109</v>
      </c>
      <c r="H138" s="19">
        <v>5146738</v>
      </c>
      <c r="I138" s="19">
        <v>5146738</v>
      </c>
      <c r="J138" s="19"/>
      <c r="K138" s="19"/>
      <c r="L138" s="19"/>
      <c r="M138" s="19"/>
      <c r="N138" s="19">
        <f t="shared" si="9"/>
        <v>0</v>
      </c>
      <c r="O138" s="19">
        <f t="shared" si="10"/>
        <v>5146738</v>
      </c>
      <c r="P138" s="23">
        <f>+'04'!R138</f>
        <v>2362396</v>
      </c>
      <c r="Q138" s="19">
        <v>593675</v>
      </c>
      <c r="R138" s="23">
        <f t="shared" si="11"/>
        <v>2956071</v>
      </c>
      <c r="S138" s="61">
        <f>+'04'!U138</f>
        <v>1176315</v>
      </c>
      <c r="T138" s="19">
        <v>0</v>
      </c>
      <c r="U138" s="61">
        <f t="shared" si="12"/>
        <v>1176315</v>
      </c>
      <c r="V138" s="19">
        <f t="shared" si="13"/>
        <v>1779756</v>
      </c>
      <c r="W138" s="19">
        <f t="shared" si="14"/>
        <v>2190667</v>
      </c>
      <c r="X138" s="72">
        <f t="shared" si="15"/>
        <v>0.57435816627930159</v>
      </c>
      <c r="Y138" s="73">
        <f t="shared" si="16"/>
        <v>0.39793191706153203</v>
      </c>
      <c r="Z138" s="72">
        <f t="shared" si="17"/>
        <v>0.22855544618746865</v>
      </c>
    </row>
    <row r="139" spans="2:26">
      <c r="B139" s="19" t="s">
        <v>120</v>
      </c>
      <c r="C139" s="19" t="s">
        <v>100</v>
      </c>
      <c r="D139" s="19" t="s">
        <v>115</v>
      </c>
      <c r="E139" s="20" t="s">
        <v>69</v>
      </c>
      <c r="F139" s="21" t="s">
        <v>42</v>
      </c>
      <c r="G139" s="21" t="s">
        <v>70</v>
      </c>
      <c r="H139" s="19">
        <v>1000</v>
      </c>
      <c r="I139" s="19">
        <v>1000</v>
      </c>
      <c r="J139" s="19"/>
      <c r="K139" s="19"/>
      <c r="L139" s="19"/>
      <c r="M139" s="19"/>
      <c r="N139" s="19">
        <f t="shared" si="9"/>
        <v>0</v>
      </c>
      <c r="O139" s="19">
        <f t="shared" si="10"/>
        <v>1000</v>
      </c>
      <c r="P139" s="23">
        <f>+'04'!R139</f>
        <v>0</v>
      </c>
      <c r="Q139" s="19"/>
      <c r="R139" s="23">
        <f t="shared" si="11"/>
        <v>0</v>
      </c>
      <c r="S139" s="61">
        <f>+'04'!U139</f>
        <v>0</v>
      </c>
      <c r="T139" s="19"/>
      <c r="U139" s="61">
        <f t="shared" si="12"/>
        <v>0</v>
      </c>
      <c r="V139" s="19">
        <f t="shared" si="13"/>
        <v>0</v>
      </c>
      <c r="W139" s="19">
        <f t="shared" si="14"/>
        <v>1000</v>
      </c>
      <c r="X139" s="72">
        <f t="shared" si="15"/>
        <v>0</v>
      </c>
      <c r="Y139" s="73" t="e">
        <f t="shared" si="16"/>
        <v>#DIV/0!</v>
      </c>
      <c r="Z139" s="72">
        <f t="shared" si="17"/>
        <v>0</v>
      </c>
    </row>
    <row r="140" spans="2:26">
      <c r="B140" s="19" t="s">
        <v>120</v>
      </c>
      <c r="C140" s="19" t="s">
        <v>100</v>
      </c>
      <c r="D140" s="19" t="s">
        <v>61</v>
      </c>
      <c r="E140" s="20" t="s">
        <v>62</v>
      </c>
      <c r="F140" s="21" t="s">
        <v>63</v>
      </c>
      <c r="G140" s="21" t="s">
        <v>64</v>
      </c>
      <c r="H140" s="19">
        <v>1500000</v>
      </c>
      <c r="I140" s="19">
        <v>1500000</v>
      </c>
      <c r="J140" s="19"/>
      <c r="K140" s="19"/>
      <c r="L140" s="19"/>
      <c r="M140" s="19"/>
      <c r="N140" s="19">
        <f t="shared" ref="N140:N147" si="18">+J140+K140+L140+M140</f>
        <v>0</v>
      </c>
      <c r="O140" s="19">
        <f t="shared" ref="O140:O147" si="19">+I140+N140</f>
        <v>1500000</v>
      </c>
      <c r="P140" s="23">
        <f>+'04'!R140</f>
        <v>0</v>
      </c>
      <c r="Q140" s="19">
        <v>0</v>
      </c>
      <c r="R140" s="23">
        <f t="shared" ref="R140:R147" si="20">+P140+Q140</f>
        <v>0</v>
      </c>
      <c r="S140" s="61">
        <f>+'04'!U140</f>
        <v>0</v>
      </c>
      <c r="T140" s="19">
        <v>0</v>
      </c>
      <c r="U140" s="61">
        <f t="shared" ref="U140:U147" si="21">+S140+T140</f>
        <v>0</v>
      </c>
      <c r="V140" s="19">
        <f t="shared" ref="V140:V147" si="22">+R140-U140</f>
        <v>0</v>
      </c>
      <c r="W140" s="19">
        <f t="shared" ref="W140:W147" si="23">+O140-R140</f>
        <v>1500000</v>
      </c>
      <c r="X140" s="72">
        <f t="shared" ref="X140:X147" si="24">+R140/O140</f>
        <v>0</v>
      </c>
      <c r="Y140" s="73" t="e">
        <f t="shared" ref="Y140:Y147" si="25">+U140/R140</f>
        <v>#DIV/0!</v>
      </c>
      <c r="Z140" s="72">
        <f t="shared" ref="Z140:Z147" si="26">+U140/O140</f>
        <v>0</v>
      </c>
    </row>
    <row r="141" spans="2:26">
      <c r="B141" s="19" t="s">
        <v>120</v>
      </c>
      <c r="C141" s="19" t="s">
        <v>100</v>
      </c>
      <c r="D141" s="19" t="s">
        <v>65</v>
      </c>
      <c r="E141" s="20" t="s">
        <v>66</v>
      </c>
      <c r="F141" s="21" t="s">
        <v>52</v>
      </c>
      <c r="G141" s="21" t="s">
        <v>67</v>
      </c>
      <c r="H141" s="19">
        <v>1000</v>
      </c>
      <c r="I141" s="19">
        <v>1000</v>
      </c>
      <c r="J141" s="19"/>
      <c r="K141" s="19"/>
      <c r="L141" s="19"/>
      <c r="M141" s="19"/>
      <c r="N141" s="19">
        <f t="shared" si="18"/>
        <v>0</v>
      </c>
      <c r="O141" s="19">
        <f t="shared" si="19"/>
        <v>1000</v>
      </c>
      <c r="P141" s="23">
        <f>+'04'!R141</f>
        <v>0</v>
      </c>
      <c r="Q141" s="19"/>
      <c r="R141" s="23">
        <f t="shared" si="20"/>
        <v>0</v>
      </c>
      <c r="S141" s="61">
        <f>+'04'!U141</f>
        <v>0</v>
      </c>
      <c r="T141" s="19"/>
      <c r="U141" s="61">
        <f t="shared" si="21"/>
        <v>0</v>
      </c>
      <c r="V141" s="19">
        <f t="shared" si="22"/>
        <v>0</v>
      </c>
      <c r="W141" s="19">
        <f t="shared" si="23"/>
        <v>1000</v>
      </c>
      <c r="X141" s="72">
        <f t="shared" si="24"/>
        <v>0</v>
      </c>
      <c r="Y141" s="73" t="e">
        <f t="shared" si="25"/>
        <v>#DIV/0!</v>
      </c>
      <c r="Z141" s="72">
        <f t="shared" si="26"/>
        <v>0</v>
      </c>
    </row>
    <row r="142" spans="2:26">
      <c r="B142" s="19" t="s">
        <v>120</v>
      </c>
      <c r="C142" s="19" t="s">
        <v>100</v>
      </c>
      <c r="D142" s="19" t="s">
        <v>68</v>
      </c>
      <c r="E142" s="20" t="s">
        <v>69</v>
      </c>
      <c r="F142" s="21" t="s">
        <v>42</v>
      </c>
      <c r="G142" s="21" t="s">
        <v>70</v>
      </c>
      <c r="H142" s="19">
        <v>1000</v>
      </c>
      <c r="I142" s="19">
        <v>1000</v>
      </c>
      <c r="J142" s="19"/>
      <c r="K142" s="19"/>
      <c r="L142" s="19"/>
      <c r="M142" s="19"/>
      <c r="N142" s="19">
        <f t="shared" si="18"/>
        <v>0</v>
      </c>
      <c r="O142" s="19">
        <f t="shared" si="19"/>
        <v>1000</v>
      </c>
      <c r="P142" s="23">
        <f>+'04'!R142</f>
        <v>0</v>
      </c>
      <c r="Q142" s="19"/>
      <c r="R142" s="23">
        <f t="shared" si="20"/>
        <v>0</v>
      </c>
      <c r="S142" s="61">
        <f>+'04'!U142</f>
        <v>0</v>
      </c>
      <c r="T142" s="19"/>
      <c r="U142" s="61">
        <f t="shared" si="21"/>
        <v>0</v>
      </c>
      <c r="V142" s="19">
        <f t="shared" si="22"/>
        <v>0</v>
      </c>
      <c r="W142" s="19">
        <f t="shared" si="23"/>
        <v>1000</v>
      </c>
      <c r="X142" s="72">
        <f t="shared" si="24"/>
        <v>0</v>
      </c>
      <c r="Y142" s="73" t="e">
        <f t="shared" si="25"/>
        <v>#DIV/0!</v>
      </c>
      <c r="Z142" s="72">
        <f t="shared" si="26"/>
        <v>0</v>
      </c>
    </row>
    <row r="143" spans="2:26">
      <c r="B143" s="19" t="s">
        <v>120</v>
      </c>
      <c r="C143" s="19" t="s">
        <v>100</v>
      </c>
      <c r="D143" s="19" t="s">
        <v>71</v>
      </c>
      <c r="E143" s="20" t="s">
        <v>72</v>
      </c>
      <c r="F143" s="21" t="s">
        <v>73</v>
      </c>
      <c r="G143" s="21" t="s">
        <v>74</v>
      </c>
      <c r="H143" s="19">
        <v>1000</v>
      </c>
      <c r="I143" s="19">
        <v>1000</v>
      </c>
      <c r="J143" s="19"/>
      <c r="K143" s="19"/>
      <c r="L143" s="19"/>
      <c r="M143" s="19"/>
      <c r="N143" s="19">
        <f t="shared" si="18"/>
        <v>0</v>
      </c>
      <c r="O143" s="19">
        <f t="shared" si="19"/>
        <v>1000</v>
      </c>
      <c r="P143" s="23">
        <f>+'04'!R143</f>
        <v>0</v>
      </c>
      <c r="Q143" s="19"/>
      <c r="R143" s="23">
        <f t="shared" si="20"/>
        <v>0</v>
      </c>
      <c r="S143" s="61">
        <f>+'04'!U143</f>
        <v>0</v>
      </c>
      <c r="T143" s="19"/>
      <c r="U143" s="61">
        <f t="shared" si="21"/>
        <v>0</v>
      </c>
      <c r="V143" s="19">
        <f t="shared" si="22"/>
        <v>0</v>
      </c>
      <c r="W143" s="19">
        <f t="shared" si="23"/>
        <v>1000</v>
      </c>
      <c r="X143" s="72">
        <f t="shared" si="24"/>
        <v>0</v>
      </c>
      <c r="Y143" s="73" t="e">
        <f t="shared" si="25"/>
        <v>#DIV/0!</v>
      </c>
      <c r="Z143" s="72">
        <f t="shared" si="26"/>
        <v>0</v>
      </c>
    </row>
    <row r="144" spans="2:26">
      <c r="B144" s="19" t="s">
        <v>120</v>
      </c>
      <c r="C144" s="19" t="s">
        <v>100</v>
      </c>
      <c r="D144" s="19" t="s">
        <v>75</v>
      </c>
      <c r="E144" s="20" t="s">
        <v>76</v>
      </c>
      <c r="F144" s="21" t="s">
        <v>77</v>
      </c>
      <c r="G144" s="21" t="s">
        <v>78</v>
      </c>
      <c r="H144" s="19">
        <v>4000000</v>
      </c>
      <c r="I144" s="19">
        <v>4000000</v>
      </c>
      <c r="J144" s="19"/>
      <c r="K144" s="19"/>
      <c r="L144" s="19"/>
      <c r="M144" s="19"/>
      <c r="N144" s="19">
        <f t="shared" si="18"/>
        <v>0</v>
      </c>
      <c r="O144" s="19">
        <f t="shared" si="19"/>
        <v>4000000</v>
      </c>
      <c r="P144" s="23">
        <f>+'04'!R144</f>
        <v>0</v>
      </c>
      <c r="Q144" s="19"/>
      <c r="R144" s="23">
        <f t="shared" si="20"/>
        <v>0</v>
      </c>
      <c r="S144" s="61">
        <f>+'04'!U144</f>
        <v>0</v>
      </c>
      <c r="T144" s="19"/>
      <c r="U144" s="61">
        <f t="shared" si="21"/>
        <v>0</v>
      </c>
      <c r="V144" s="19">
        <f t="shared" si="22"/>
        <v>0</v>
      </c>
      <c r="W144" s="19">
        <f t="shared" si="23"/>
        <v>4000000</v>
      </c>
      <c r="X144" s="72">
        <f t="shared" si="24"/>
        <v>0</v>
      </c>
      <c r="Y144" s="73" t="e">
        <f t="shared" si="25"/>
        <v>#DIV/0!</v>
      </c>
      <c r="Z144" s="72">
        <f t="shared" si="26"/>
        <v>0</v>
      </c>
    </row>
    <row r="145" spans="2:26">
      <c r="B145" s="19" t="s">
        <v>120</v>
      </c>
      <c r="C145" s="19" t="s">
        <v>100</v>
      </c>
      <c r="D145" s="19" t="s">
        <v>87</v>
      </c>
      <c r="E145" s="20" t="s">
        <v>88</v>
      </c>
      <c r="F145" s="21" t="s">
        <v>89</v>
      </c>
      <c r="G145" s="21" t="s">
        <v>90</v>
      </c>
      <c r="H145" s="19">
        <v>1000</v>
      </c>
      <c r="I145" s="19">
        <v>1000</v>
      </c>
      <c r="J145" s="19"/>
      <c r="K145" s="19"/>
      <c r="L145" s="19"/>
      <c r="M145" s="19"/>
      <c r="N145" s="19">
        <f t="shared" si="18"/>
        <v>0</v>
      </c>
      <c r="O145" s="19">
        <f t="shared" si="19"/>
        <v>1000</v>
      </c>
      <c r="P145" s="23">
        <f>+'04'!R145</f>
        <v>0</v>
      </c>
      <c r="Q145" s="19"/>
      <c r="R145" s="23">
        <f t="shared" si="20"/>
        <v>0</v>
      </c>
      <c r="S145" s="61">
        <f>+'04'!U145</f>
        <v>0</v>
      </c>
      <c r="T145" s="19"/>
      <c r="U145" s="61">
        <f t="shared" si="21"/>
        <v>0</v>
      </c>
      <c r="V145" s="19">
        <f t="shared" si="22"/>
        <v>0</v>
      </c>
      <c r="W145" s="19">
        <f t="shared" si="23"/>
        <v>1000</v>
      </c>
      <c r="X145" s="72">
        <f t="shared" si="24"/>
        <v>0</v>
      </c>
      <c r="Y145" s="73" t="e">
        <f t="shared" si="25"/>
        <v>#DIV/0!</v>
      </c>
      <c r="Z145" s="72">
        <f t="shared" si="26"/>
        <v>0</v>
      </c>
    </row>
    <row r="146" spans="2:26">
      <c r="B146" s="19" t="s">
        <v>120</v>
      </c>
      <c r="C146" s="19" t="s">
        <v>100</v>
      </c>
      <c r="D146" s="19" t="s">
        <v>91</v>
      </c>
      <c r="E146" s="20" t="s">
        <v>92</v>
      </c>
      <c r="F146" s="21" t="s">
        <v>42</v>
      </c>
      <c r="G146" s="21" t="s">
        <v>93</v>
      </c>
      <c r="H146" s="19">
        <v>1000</v>
      </c>
      <c r="I146" s="19">
        <v>1000</v>
      </c>
      <c r="J146" s="19"/>
      <c r="K146" s="19"/>
      <c r="L146" s="19"/>
      <c r="M146" s="19"/>
      <c r="N146" s="19">
        <f t="shared" si="18"/>
        <v>0</v>
      </c>
      <c r="O146" s="19">
        <f t="shared" si="19"/>
        <v>1000</v>
      </c>
      <c r="P146" s="23">
        <f>+'04'!R146</f>
        <v>0</v>
      </c>
      <c r="Q146" s="19"/>
      <c r="R146" s="23">
        <f t="shared" si="20"/>
        <v>0</v>
      </c>
      <c r="S146" s="61">
        <f>+'04'!U146</f>
        <v>0</v>
      </c>
      <c r="T146" s="19"/>
      <c r="U146" s="61">
        <f t="shared" si="21"/>
        <v>0</v>
      </c>
      <c r="V146" s="19">
        <f t="shared" si="22"/>
        <v>0</v>
      </c>
      <c r="W146" s="19">
        <f t="shared" si="23"/>
        <v>1000</v>
      </c>
      <c r="X146" s="72">
        <f t="shared" si="24"/>
        <v>0</v>
      </c>
      <c r="Y146" s="73" t="e">
        <f t="shared" si="25"/>
        <v>#DIV/0!</v>
      </c>
      <c r="Z146" s="72">
        <f t="shared" si="26"/>
        <v>0</v>
      </c>
    </row>
    <row r="147" spans="2:26">
      <c r="B147" s="19" t="s">
        <v>120</v>
      </c>
      <c r="C147" s="19" t="s">
        <v>100</v>
      </c>
      <c r="D147" s="19" t="s">
        <v>116</v>
      </c>
      <c r="E147" s="20" t="s">
        <v>117</v>
      </c>
      <c r="F147" s="21" t="s">
        <v>118</v>
      </c>
      <c r="G147" s="21" t="s">
        <v>119</v>
      </c>
      <c r="H147" s="19">
        <v>1000</v>
      </c>
      <c r="I147" s="19">
        <v>1000</v>
      </c>
      <c r="J147" s="19"/>
      <c r="K147" s="19"/>
      <c r="L147" s="19"/>
      <c r="M147" s="19"/>
      <c r="N147" s="19">
        <f t="shared" si="18"/>
        <v>0</v>
      </c>
      <c r="O147" s="19">
        <f t="shared" si="19"/>
        <v>1000</v>
      </c>
      <c r="P147" s="23">
        <f>+'04'!R147</f>
        <v>0</v>
      </c>
      <c r="Q147" s="19"/>
      <c r="R147" s="23">
        <f t="shared" si="20"/>
        <v>0</v>
      </c>
      <c r="S147" s="61">
        <f>+'04'!U147</f>
        <v>0</v>
      </c>
      <c r="T147" s="19"/>
      <c r="U147" s="61">
        <f t="shared" si="21"/>
        <v>0</v>
      </c>
      <c r="V147" s="19">
        <f t="shared" si="22"/>
        <v>0</v>
      </c>
      <c r="W147" s="19">
        <f t="shared" si="23"/>
        <v>1000</v>
      </c>
      <c r="X147" s="72">
        <f t="shared" si="24"/>
        <v>0</v>
      </c>
      <c r="Y147" s="73" t="e">
        <f t="shared" si="25"/>
        <v>#DIV/0!</v>
      </c>
      <c r="Z147" s="72">
        <f t="shared" si="26"/>
        <v>0</v>
      </c>
    </row>
    <row r="148" spans="2:26">
      <c r="B148" s="38"/>
      <c r="C148" s="38"/>
      <c r="D148" s="38"/>
      <c r="E148" s="8"/>
      <c r="F148" s="8"/>
      <c r="G148" s="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</row>
    <row r="149" spans="2:26">
      <c r="B149" s="38"/>
      <c r="C149" s="38"/>
      <c r="D149" s="38"/>
      <c r="E149" s="39"/>
      <c r="F149" s="8"/>
      <c r="G149" s="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</row>
    <row r="150" spans="2:26">
      <c r="C150" s="38"/>
      <c r="D150" s="38"/>
      <c r="E150" s="39"/>
      <c r="F150" s="8"/>
      <c r="G150" s="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</row>
    <row r="151" spans="2:26" ht="32.25" customHeight="1">
      <c r="B151" s="59" t="str">
        <f t="shared" ref="B151:G151" si="27">+B10</f>
        <v>Dependencia</v>
      </c>
      <c r="C151" s="59" t="str">
        <f t="shared" si="27"/>
        <v>Sector</v>
      </c>
      <c r="D151" s="59" t="str">
        <f t="shared" si="27"/>
        <v>Area</v>
      </c>
      <c r="E151" s="59" t="str">
        <f t="shared" si="27"/>
        <v>Artículo</v>
      </c>
      <c r="F151" s="59" t="str">
        <f t="shared" si="27"/>
        <v>Fuente</v>
      </c>
      <c r="G151" s="59" t="str">
        <f t="shared" si="27"/>
        <v>Destino vs fuente</v>
      </c>
      <c r="H151" s="59" t="s">
        <v>8</v>
      </c>
      <c r="I151" s="59" t="s">
        <v>8</v>
      </c>
      <c r="J151" s="59" t="s">
        <v>19</v>
      </c>
      <c r="K151" s="59" t="s">
        <v>20</v>
      </c>
      <c r="L151" s="59" t="s">
        <v>21</v>
      </c>
      <c r="M151" s="59" t="s">
        <v>22</v>
      </c>
      <c r="N151" s="59" t="s">
        <v>25</v>
      </c>
      <c r="O151" s="59" t="s">
        <v>36</v>
      </c>
      <c r="P151" s="59" t="s">
        <v>15</v>
      </c>
      <c r="Q151" s="59" t="s">
        <v>123</v>
      </c>
      <c r="R151" s="59" t="s">
        <v>11</v>
      </c>
      <c r="S151" s="59" t="s">
        <v>15</v>
      </c>
      <c r="T151" s="59" t="s">
        <v>124</v>
      </c>
      <c r="U151" s="59" t="s">
        <v>12</v>
      </c>
      <c r="V151" s="59" t="str">
        <f>+V10</f>
        <v>CUENTAS POR COBRAR</v>
      </c>
      <c r="W151" s="59" t="str">
        <f>+W10</f>
        <v>POR EJECUTAR</v>
      </c>
      <c r="X151" s="59" t="s">
        <v>133</v>
      </c>
      <c r="Y151" s="59" t="s">
        <v>132</v>
      </c>
      <c r="Z151" s="59" t="s">
        <v>134</v>
      </c>
    </row>
    <row r="152" spans="2:26" ht="14.4">
      <c r="B152" s="41" t="str">
        <f>+B11</f>
        <v>TOTAL PRESUPUESTO DEL PERIODO</v>
      </c>
      <c r="C152" s="42"/>
      <c r="D152" s="42"/>
      <c r="E152" s="42" t="e">
        <f>+E153+E157</f>
        <v>#VALUE!</v>
      </c>
      <c r="F152" s="42" t="e">
        <f>+F153+F157</f>
        <v>#VALUE!</v>
      </c>
      <c r="G152" s="42"/>
      <c r="H152" s="42">
        <f t="shared" ref="H152:W152" si="28">+H153+H157</f>
        <v>4414191657</v>
      </c>
      <c r="I152" s="42">
        <f t="shared" si="28"/>
        <v>4414191657</v>
      </c>
      <c r="J152" s="42">
        <f t="shared" si="28"/>
        <v>322837682.06999999</v>
      </c>
      <c r="K152" s="42">
        <f t="shared" si="28"/>
        <v>0</v>
      </c>
      <c r="L152" s="42">
        <f t="shared" si="28"/>
        <v>0</v>
      </c>
      <c r="M152" s="42">
        <f t="shared" si="28"/>
        <v>0</v>
      </c>
      <c r="N152" s="42">
        <f t="shared" si="28"/>
        <v>322837682.06999999</v>
      </c>
      <c r="O152" s="42">
        <f t="shared" si="28"/>
        <v>4737029339.0699997</v>
      </c>
      <c r="P152" s="42">
        <f t="shared" si="28"/>
        <v>1746207816.3699999</v>
      </c>
      <c r="Q152" s="42">
        <f t="shared" si="28"/>
        <v>368226213.65999997</v>
      </c>
      <c r="R152" s="23">
        <f>+P152+Q152</f>
        <v>2114434030.0299997</v>
      </c>
      <c r="S152" s="42">
        <f t="shared" si="28"/>
        <v>1461416845.3699999</v>
      </c>
      <c r="T152" s="42">
        <f t="shared" si="28"/>
        <v>270601826.65999997</v>
      </c>
      <c r="U152" s="42">
        <f t="shared" si="28"/>
        <v>1732018672.0299997</v>
      </c>
      <c r="V152" s="42">
        <f t="shared" si="28"/>
        <v>382415358.00000012</v>
      </c>
      <c r="W152" s="42">
        <f t="shared" si="28"/>
        <v>2622595309.04</v>
      </c>
      <c r="X152" s="74">
        <f>+R152/O152</f>
        <v>0.44636287400430524</v>
      </c>
      <c r="Y152" s="74">
        <f>+U152/R152</f>
        <v>0.81914055838640931</v>
      </c>
      <c r="Z152" s="74">
        <f>+U152/O152</f>
        <v>0.3656339338548491</v>
      </c>
    </row>
    <row r="153" spans="2:26" ht="13.8">
      <c r="B153" s="42" t="str">
        <f>+B12</f>
        <v>1 - ADMINISTRACION CENTRAL</v>
      </c>
      <c r="C153" s="42"/>
      <c r="D153" s="42" t="s">
        <v>129</v>
      </c>
      <c r="E153" s="42">
        <f>+E154+E155+E156</f>
        <v>0</v>
      </c>
      <c r="F153" s="42">
        <f>+F154+F155+F156</f>
        <v>0</v>
      </c>
      <c r="G153" s="42"/>
      <c r="H153" s="42">
        <f t="shared" ref="H153:W153" si="29">+H154+H155+H156</f>
        <v>3844081899</v>
      </c>
      <c r="I153" s="42">
        <f t="shared" si="29"/>
        <v>3844081899</v>
      </c>
      <c r="J153" s="42">
        <f t="shared" si="29"/>
        <v>322837682.06999999</v>
      </c>
      <c r="K153" s="42">
        <f t="shared" si="29"/>
        <v>0</v>
      </c>
      <c r="L153" s="42">
        <f t="shared" si="29"/>
        <v>0</v>
      </c>
      <c r="M153" s="42">
        <f t="shared" si="29"/>
        <v>0</v>
      </c>
      <c r="N153" s="42">
        <f t="shared" si="29"/>
        <v>322837682.06999999</v>
      </c>
      <c r="O153" s="42">
        <f t="shared" si="29"/>
        <v>4166919581.0699997</v>
      </c>
      <c r="P153" s="42">
        <f t="shared" si="29"/>
        <v>1590508976.3699999</v>
      </c>
      <c r="Q153" s="42">
        <f t="shared" si="29"/>
        <v>326528294.65999997</v>
      </c>
      <c r="R153" s="23">
        <f>+P153+Q153</f>
        <v>1917037271.0299997</v>
      </c>
      <c r="S153" s="42">
        <f t="shared" si="29"/>
        <v>1374387365.3699999</v>
      </c>
      <c r="T153" s="42">
        <f t="shared" si="29"/>
        <v>253855922.66</v>
      </c>
      <c r="U153" s="42">
        <f t="shared" si="29"/>
        <v>1628243288.0299997</v>
      </c>
      <c r="V153" s="42">
        <f t="shared" si="29"/>
        <v>288793983.00000012</v>
      </c>
      <c r="W153" s="42">
        <f t="shared" si="29"/>
        <v>2249882310.04</v>
      </c>
      <c r="X153" s="74">
        <f>+R153/O153</f>
        <v>0.46006101959321583</v>
      </c>
      <c r="Y153" s="74">
        <f>+U153/R153</f>
        <v>0.84935400716292042</v>
      </c>
      <c r="Z153" s="74">
        <f>+U153/O153</f>
        <v>0.39075467053095669</v>
      </c>
    </row>
    <row r="154" spans="2:26">
      <c r="B154" s="43" t="str">
        <f>+B13</f>
        <v>1 - ADMINISTRACION CENTRAL</v>
      </c>
      <c r="C154" s="43" t="str">
        <f>+C13</f>
        <v>1-ACUEDUCTO</v>
      </c>
      <c r="D154" s="43" t="str">
        <f>+D13</f>
        <v>Area</v>
      </c>
      <c r="E154" s="43">
        <f>+E13</f>
        <v>0</v>
      </c>
      <c r="F154" s="43">
        <f>+F13</f>
        <v>0</v>
      </c>
      <c r="G154" s="44" t="s">
        <v>38</v>
      </c>
      <c r="H154" s="43">
        <f>+H13</f>
        <v>1339318334</v>
      </c>
      <c r="I154" s="43">
        <f>+I13</f>
        <v>1339318334</v>
      </c>
      <c r="J154" s="43">
        <f t="shared" ref="J154:Z154" si="30">+J13</f>
        <v>50673.63</v>
      </c>
      <c r="K154" s="43">
        <f t="shared" si="30"/>
        <v>0</v>
      </c>
      <c r="L154" s="43">
        <f t="shared" si="30"/>
        <v>0</v>
      </c>
      <c r="M154" s="43">
        <f t="shared" si="30"/>
        <v>0</v>
      </c>
      <c r="N154" s="43">
        <f t="shared" si="30"/>
        <v>50673.63</v>
      </c>
      <c r="O154" s="43">
        <f t="shared" si="30"/>
        <v>1339369007.6300001</v>
      </c>
      <c r="P154" s="43">
        <f t="shared" si="30"/>
        <v>386827682.85999995</v>
      </c>
      <c r="Q154" s="43">
        <f t="shared" si="30"/>
        <v>101332985.78</v>
      </c>
      <c r="R154" s="43">
        <f t="shared" si="30"/>
        <v>488160668.63999999</v>
      </c>
      <c r="S154" s="43">
        <f t="shared" si="30"/>
        <v>272532694.86000001</v>
      </c>
      <c r="T154" s="43">
        <f t="shared" si="30"/>
        <v>73309333.780000001</v>
      </c>
      <c r="U154" s="43">
        <f t="shared" si="30"/>
        <v>345842028.63999999</v>
      </c>
      <c r="V154" s="43">
        <f t="shared" si="30"/>
        <v>142318640</v>
      </c>
      <c r="W154" s="43">
        <f t="shared" si="30"/>
        <v>851208338.99000013</v>
      </c>
      <c r="X154" s="43">
        <f t="shared" si="30"/>
        <v>0.36447063196108692</v>
      </c>
      <c r="Y154" s="43">
        <f t="shared" si="30"/>
        <v>0.70845942915373505</v>
      </c>
      <c r="Z154" s="43">
        <f t="shared" si="30"/>
        <v>0.25821265586245268</v>
      </c>
    </row>
    <row r="155" spans="2:26">
      <c r="B155" s="45" t="str">
        <f>+B35</f>
        <v>1 - ADMINISTRACION CENTRAL</v>
      </c>
      <c r="C155" s="45" t="str">
        <f>+C35</f>
        <v>2-ALCANTARILLADO</v>
      </c>
      <c r="D155" s="45" t="str">
        <f>+D35</f>
        <v>Area</v>
      </c>
      <c r="E155" s="45">
        <f>+E35</f>
        <v>0</v>
      </c>
      <c r="F155" s="45">
        <f>+F35</f>
        <v>0</v>
      </c>
      <c r="G155" s="46" t="s">
        <v>94</v>
      </c>
      <c r="H155" s="45">
        <f>+H35</f>
        <v>765648056</v>
      </c>
      <c r="I155" s="45">
        <f>+I35</f>
        <v>765648056</v>
      </c>
      <c r="J155" s="45">
        <f t="shared" ref="J155:Z155" si="31">+J35</f>
        <v>317331030.81999999</v>
      </c>
      <c r="K155" s="45">
        <f t="shared" si="31"/>
        <v>0</v>
      </c>
      <c r="L155" s="45">
        <f t="shared" si="31"/>
        <v>0</v>
      </c>
      <c r="M155" s="45">
        <f t="shared" si="31"/>
        <v>0</v>
      </c>
      <c r="N155" s="45">
        <f t="shared" si="31"/>
        <v>317331030.81999999</v>
      </c>
      <c r="O155" s="45">
        <f t="shared" si="31"/>
        <v>1082979086.8199999</v>
      </c>
      <c r="P155" s="45">
        <f t="shared" si="31"/>
        <v>542658661.63</v>
      </c>
      <c r="Q155" s="45">
        <f t="shared" si="31"/>
        <v>59590427.740000002</v>
      </c>
      <c r="R155" s="45">
        <f t="shared" si="31"/>
        <v>602249089.37</v>
      </c>
      <c r="S155" s="45">
        <f t="shared" si="31"/>
        <v>572440564.62999988</v>
      </c>
      <c r="T155" s="45">
        <f t="shared" si="31"/>
        <v>40805520.740000002</v>
      </c>
      <c r="U155" s="45">
        <f t="shared" si="31"/>
        <v>613246085.36999989</v>
      </c>
      <c r="V155" s="45">
        <f t="shared" si="31"/>
        <v>-10996995.999999881</v>
      </c>
      <c r="W155" s="45">
        <f t="shared" si="31"/>
        <v>480729997.44999993</v>
      </c>
      <c r="X155" s="45">
        <f t="shared" si="31"/>
        <v>0.55610408058609051</v>
      </c>
      <c r="Y155" s="45">
        <f t="shared" si="31"/>
        <v>1.0182598798306255</v>
      </c>
      <c r="Z155" s="45">
        <f t="shared" si="31"/>
        <v>0.56625847427091314</v>
      </c>
    </row>
    <row r="156" spans="2:26">
      <c r="B156" s="47" t="str">
        <f>+B56</f>
        <v>1 - ADMINISTRACION CENTRAL</v>
      </c>
      <c r="C156" s="47" t="str">
        <f>+C56</f>
        <v>3-ASEO</v>
      </c>
      <c r="D156" s="47" t="str">
        <f>+D56</f>
        <v>Area</v>
      </c>
      <c r="E156" s="47">
        <f>+E56</f>
        <v>0</v>
      </c>
      <c r="F156" s="47">
        <f>+F56</f>
        <v>0</v>
      </c>
      <c r="G156" s="48"/>
      <c r="H156" s="47">
        <f>+H56</f>
        <v>1739115509</v>
      </c>
      <c r="I156" s="47">
        <f>+I56</f>
        <v>1739115509</v>
      </c>
      <c r="J156" s="47">
        <f t="shared" ref="J156:Z156" si="32">+J56</f>
        <v>5455977.6200000001</v>
      </c>
      <c r="K156" s="47">
        <f t="shared" si="32"/>
        <v>0</v>
      </c>
      <c r="L156" s="47">
        <f t="shared" si="32"/>
        <v>0</v>
      </c>
      <c r="M156" s="47">
        <f t="shared" si="32"/>
        <v>0</v>
      </c>
      <c r="N156" s="47">
        <f t="shared" si="32"/>
        <v>5455977.6200000001</v>
      </c>
      <c r="O156" s="47">
        <f t="shared" si="32"/>
        <v>1744571486.6199999</v>
      </c>
      <c r="P156" s="47">
        <f t="shared" si="32"/>
        <v>661022631.88</v>
      </c>
      <c r="Q156" s="47">
        <f t="shared" si="32"/>
        <v>165604881.13999999</v>
      </c>
      <c r="R156" s="47">
        <f t="shared" si="32"/>
        <v>826627513.01999998</v>
      </c>
      <c r="S156" s="47">
        <f t="shared" si="32"/>
        <v>529414105.88</v>
      </c>
      <c r="T156" s="47">
        <f t="shared" si="32"/>
        <v>139741068.13999999</v>
      </c>
      <c r="U156" s="47">
        <f t="shared" si="32"/>
        <v>669155174.01999998</v>
      </c>
      <c r="V156" s="47">
        <f t="shared" si="32"/>
        <v>157472339</v>
      </c>
      <c r="W156" s="47">
        <f t="shared" si="32"/>
        <v>917943973.5999999</v>
      </c>
      <c r="X156" s="47">
        <f t="shared" si="32"/>
        <v>0.47382839818249006</v>
      </c>
      <c r="Y156" s="47">
        <f t="shared" si="32"/>
        <v>0.80950024464502668</v>
      </c>
      <c r="Z156" s="47">
        <f t="shared" si="32"/>
        <v>0.38356420424848686</v>
      </c>
    </row>
    <row r="157" spans="2:26" ht="13.8">
      <c r="B157" s="42" t="str">
        <f>+B80</f>
        <v>2 - EMPRESA DE SERVICIOS PUBLICOS - PAICOL</v>
      </c>
      <c r="C157" s="49"/>
      <c r="D157" s="42" t="s">
        <v>130</v>
      </c>
      <c r="E157" s="49" t="e">
        <f>+E158+E159+E160</f>
        <v>#VALUE!</v>
      </c>
      <c r="F157" s="49" t="e">
        <f>+F158+F159+F160</f>
        <v>#VALUE!</v>
      </c>
      <c r="G157" s="49"/>
      <c r="H157" s="49">
        <f>+H158+H159+H160</f>
        <v>570109758</v>
      </c>
      <c r="I157" s="49">
        <f>+I158+I159+I160</f>
        <v>570109758</v>
      </c>
      <c r="J157" s="49">
        <f t="shared" ref="J157:Z157" si="33">+J158+J159+J160</f>
        <v>0</v>
      </c>
      <c r="K157" s="49">
        <f t="shared" si="33"/>
        <v>0</v>
      </c>
      <c r="L157" s="49">
        <f t="shared" si="33"/>
        <v>0</v>
      </c>
      <c r="M157" s="49">
        <f t="shared" si="33"/>
        <v>0</v>
      </c>
      <c r="N157" s="49">
        <f t="shared" si="33"/>
        <v>0</v>
      </c>
      <c r="O157" s="49">
        <f t="shared" si="33"/>
        <v>570109758</v>
      </c>
      <c r="P157" s="49">
        <f t="shared" si="33"/>
        <v>155698840</v>
      </c>
      <c r="Q157" s="49">
        <f t="shared" si="33"/>
        <v>41697919</v>
      </c>
      <c r="R157" s="49">
        <f t="shared" si="33"/>
        <v>197396759</v>
      </c>
      <c r="S157" s="49">
        <f t="shared" si="33"/>
        <v>87029480</v>
      </c>
      <c r="T157" s="49">
        <f t="shared" si="33"/>
        <v>16745904</v>
      </c>
      <c r="U157" s="49">
        <f t="shared" si="33"/>
        <v>103775384</v>
      </c>
      <c r="V157" s="49">
        <f t="shared" si="33"/>
        <v>93621375</v>
      </c>
      <c r="W157" s="49">
        <f t="shared" si="33"/>
        <v>372712999</v>
      </c>
      <c r="X157" s="49">
        <f t="shared" si="33"/>
        <v>1.0871902047372333</v>
      </c>
      <c r="Y157" s="49">
        <f t="shared" si="33"/>
        <v>1.5852679533683385</v>
      </c>
      <c r="Z157" s="49">
        <f t="shared" si="33"/>
        <v>0.5751715061626842</v>
      </c>
    </row>
    <row r="158" spans="2:26">
      <c r="B158" s="43" t="str">
        <f>+B81</f>
        <v>2 - EMPRESA DE SERVICIOS PUBLICOS - PAICOL</v>
      </c>
      <c r="C158" s="43" t="str">
        <f>+C81</f>
        <v>1-ACUEDUCTO</v>
      </c>
      <c r="D158" s="43" t="str">
        <f>+D81</f>
        <v>Area</v>
      </c>
      <c r="E158" s="43" t="str">
        <f>+E81</f>
        <v>B</v>
      </c>
      <c r="F158" s="43" t="str">
        <f>+F81</f>
        <v>C</v>
      </c>
      <c r="G158" s="44" t="s">
        <v>38</v>
      </c>
      <c r="H158" s="43">
        <f>+H81</f>
        <v>294246676</v>
      </c>
      <c r="I158" s="43">
        <f>+I81</f>
        <v>294246676</v>
      </c>
      <c r="J158" s="43">
        <f t="shared" ref="J158:Z158" si="34">+J81</f>
        <v>0</v>
      </c>
      <c r="K158" s="43">
        <f t="shared" si="34"/>
        <v>0</v>
      </c>
      <c r="L158" s="43">
        <f t="shared" si="34"/>
        <v>0</v>
      </c>
      <c r="M158" s="43">
        <f t="shared" si="34"/>
        <v>0</v>
      </c>
      <c r="N158" s="43">
        <f t="shared" si="34"/>
        <v>0</v>
      </c>
      <c r="O158" s="43">
        <f t="shared" si="34"/>
        <v>294246676</v>
      </c>
      <c r="P158" s="43">
        <f t="shared" si="34"/>
        <v>71094164</v>
      </c>
      <c r="Q158" s="43">
        <f t="shared" si="34"/>
        <v>19316480</v>
      </c>
      <c r="R158" s="43">
        <f t="shared" si="34"/>
        <v>90410644</v>
      </c>
      <c r="S158" s="43">
        <f t="shared" si="34"/>
        <v>38608719</v>
      </c>
      <c r="T158" s="43">
        <f t="shared" si="34"/>
        <v>7977285</v>
      </c>
      <c r="U158" s="43">
        <f t="shared" si="34"/>
        <v>46586004</v>
      </c>
      <c r="V158" s="43">
        <f t="shared" si="34"/>
        <v>43824640</v>
      </c>
      <c r="W158" s="43">
        <f t="shared" si="34"/>
        <v>203836032</v>
      </c>
      <c r="X158" s="43">
        <f t="shared" si="34"/>
        <v>0.30726139451784323</v>
      </c>
      <c r="Y158" s="43">
        <f t="shared" si="34"/>
        <v>0.51527123288713661</v>
      </c>
      <c r="Z158" s="43">
        <f t="shared" si="34"/>
        <v>0.15832295757182996</v>
      </c>
    </row>
    <row r="159" spans="2:26">
      <c r="B159" s="45" t="str">
        <f>+B103</f>
        <v>2 - EMPRESA DE SERVICIOS PUBLICOS - PAICOL</v>
      </c>
      <c r="C159" s="45" t="str">
        <f>+C103</f>
        <v>2-ALCANTARILLADO</v>
      </c>
      <c r="D159" s="45" t="str">
        <f>+D103</f>
        <v>Area</v>
      </c>
      <c r="E159" s="45">
        <f>+E103</f>
        <v>0</v>
      </c>
      <c r="F159" s="45">
        <f>+F103</f>
        <v>0</v>
      </c>
      <c r="G159" s="46" t="s">
        <v>94</v>
      </c>
      <c r="H159" s="45">
        <f>+H103</f>
        <v>141958453</v>
      </c>
      <c r="I159" s="45">
        <f>+I103</f>
        <v>141958453</v>
      </c>
      <c r="J159" s="45">
        <f t="shared" ref="J159:Z159" si="35">+J103</f>
        <v>0</v>
      </c>
      <c r="K159" s="45">
        <f t="shared" si="35"/>
        <v>0</v>
      </c>
      <c r="L159" s="45">
        <f t="shared" si="35"/>
        <v>0</v>
      </c>
      <c r="M159" s="45">
        <f t="shared" si="35"/>
        <v>0</v>
      </c>
      <c r="N159" s="45">
        <f t="shared" si="35"/>
        <v>0</v>
      </c>
      <c r="O159" s="45">
        <f t="shared" si="35"/>
        <v>141958453</v>
      </c>
      <c r="P159" s="45">
        <f t="shared" si="35"/>
        <v>35078449</v>
      </c>
      <c r="Q159" s="45">
        <f t="shared" si="35"/>
        <v>9869058</v>
      </c>
      <c r="R159" s="45">
        <f t="shared" si="35"/>
        <v>44947507</v>
      </c>
      <c r="S159" s="45">
        <f t="shared" si="35"/>
        <v>20129055</v>
      </c>
      <c r="T159" s="45">
        <f t="shared" si="35"/>
        <v>4044064</v>
      </c>
      <c r="U159" s="45">
        <f t="shared" si="35"/>
        <v>24173119</v>
      </c>
      <c r="V159" s="45">
        <f t="shared" si="35"/>
        <v>20774388</v>
      </c>
      <c r="W159" s="45">
        <f t="shared" si="35"/>
        <v>97010946</v>
      </c>
      <c r="X159" s="45">
        <f t="shared" si="35"/>
        <v>0.31662437882441563</v>
      </c>
      <c r="Y159" s="45">
        <f t="shared" si="35"/>
        <v>0.53780778097437087</v>
      </c>
      <c r="Z159" s="45">
        <f t="shared" si="35"/>
        <v>0.17028305457794754</v>
      </c>
    </row>
    <row r="160" spans="2:26">
      <c r="B160" s="47" t="str">
        <f>+B124</f>
        <v>2 - EMPRESA DE SERVICIOS PUBLICOS - PAICOL</v>
      </c>
      <c r="C160" s="47" t="str">
        <f>+C124</f>
        <v>3-ASEO</v>
      </c>
      <c r="D160" s="47" t="str">
        <f>+D124</f>
        <v>Area</v>
      </c>
      <c r="E160" s="47">
        <f>+E124</f>
        <v>0</v>
      </c>
      <c r="F160" s="47">
        <f>+F124</f>
        <v>0</v>
      </c>
      <c r="G160" s="48" t="s">
        <v>100</v>
      </c>
      <c r="H160" s="47">
        <f>+H124</f>
        <v>133904629</v>
      </c>
      <c r="I160" s="47">
        <f>+I124</f>
        <v>133904629</v>
      </c>
      <c r="J160" s="47">
        <f t="shared" ref="J160:Z160" si="36">+J124</f>
        <v>0</v>
      </c>
      <c r="K160" s="47">
        <f t="shared" si="36"/>
        <v>0</v>
      </c>
      <c r="L160" s="47">
        <f t="shared" si="36"/>
        <v>0</v>
      </c>
      <c r="M160" s="47">
        <f t="shared" si="36"/>
        <v>0</v>
      </c>
      <c r="N160" s="47">
        <f t="shared" si="36"/>
        <v>0</v>
      </c>
      <c r="O160" s="47">
        <f t="shared" si="36"/>
        <v>133904629</v>
      </c>
      <c r="P160" s="47">
        <f t="shared" si="36"/>
        <v>49526227</v>
      </c>
      <c r="Q160" s="47">
        <f t="shared" si="36"/>
        <v>12512381</v>
      </c>
      <c r="R160" s="47">
        <f t="shared" si="36"/>
        <v>62038608</v>
      </c>
      <c r="S160" s="47">
        <f t="shared" si="36"/>
        <v>28291706</v>
      </c>
      <c r="T160" s="47">
        <f t="shared" si="36"/>
        <v>4724555</v>
      </c>
      <c r="U160" s="47">
        <f t="shared" si="36"/>
        <v>33016261</v>
      </c>
      <c r="V160" s="47">
        <f t="shared" si="36"/>
        <v>29022347</v>
      </c>
      <c r="W160" s="47">
        <f t="shared" si="36"/>
        <v>71866021</v>
      </c>
      <c r="X160" s="47">
        <f t="shared" si="36"/>
        <v>0.4633044313949744</v>
      </c>
      <c r="Y160" s="47">
        <f t="shared" si="36"/>
        <v>0.53218893950683099</v>
      </c>
      <c r="Z160" s="47">
        <f t="shared" si="36"/>
        <v>0.24656549401290676</v>
      </c>
    </row>
    <row r="161" spans="2:23">
      <c r="B161" s="50"/>
      <c r="C161" s="50"/>
      <c r="D161" s="50"/>
      <c r="E161" s="39"/>
      <c r="F161" s="51"/>
      <c r="G161" s="51"/>
      <c r="H161" s="52">
        <f t="shared" ref="H161:W161" si="37">+H152-H11</f>
        <v>0</v>
      </c>
      <c r="I161" s="52">
        <f t="shared" si="37"/>
        <v>0</v>
      </c>
      <c r="J161" s="52">
        <f t="shared" si="37"/>
        <v>0</v>
      </c>
      <c r="K161" s="52">
        <f t="shared" si="37"/>
        <v>0</v>
      </c>
      <c r="L161" s="52">
        <f t="shared" si="37"/>
        <v>0</v>
      </c>
      <c r="M161" s="52">
        <f t="shared" si="37"/>
        <v>0</v>
      </c>
      <c r="N161" s="52">
        <f t="shared" si="37"/>
        <v>0</v>
      </c>
      <c r="O161" s="52">
        <f t="shared" si="37"/>
        <v>0</v>
      </c>
      <c r="P161" s="52">
        <f t="shared" si="37"/>
        <v>0</v>
      </c>
      <c r="Q161" s="52">
        <f t="shared" si="37"/>
        <v>0</v>
      </c>
      <c r="R161" s="52">
        <f t="shared" si="37"/>
        <v>0</v>
      </c>
      <c r="S161" s="52">
        <f t="shared" si="37"/>
        <v>0</v>
      </c>
      <c r="T161" s="52">
        <f t="shared" si="37"/>
        <v>0</v>
      </c>
      <c r="U161" s="52">
        <f t="shared" si="37"/>
        <v>0</v>
      </c>
      <c r="V161" s="52">
        <f t="shared" si="37"/>
        <v>5.9604644775390625E-7</v>
      </c>
      <c r="W161" s="52">
        <f t="shared" si="37"/>
        <v>0</v>
      </c>
    </row>
    <row r="162" spans="2:23">
      <c r="B162" s="50"/>
      <c r="C162" s="50"/>
      <c r="D162" s="50"/>
      <c r="E162" s="39"/>
      <c r="H162" s="40"/>
      <c r="Q162" s="40"/>
    </row>
    <row r="163" spans="2:23">
      <c r="B163" s="38"/>
      <c r="E163" s="39"/>
      <c r="H163" s="40"/>
      <c r="Q163" s="40"/>
    </row>
    <row r="164" spans="2:23">
      <c r="D164" s="64" t="s">
        <v>126</v>
      </c>
      <c r="E164" s="65"/>
      <c r="F164" s="5"/>
      <c r="G164" s="5"/>
      <c r="H164" s="66">
        <f t="shared" ref="H164:I166" si="38">+H154+H158</f>
        <v>1633565010</v>
      </c>
      <c r="I164" s="66">
        <f t="shared" si="38"/>
        <v>1633565010</v>
      </c>
      <c r="J164" s="66">
        <v>50673.63</v>
      </c>
      <c r="K164" s="99">
        <v>5480801000</v>
      </c>
      <c r="L164" s="100"/>
      <c r="M164" s="100"/>
      <c r="N164" s="101">
        <f>+J164+K164+L164+M164</f>
        <v>5480851673.6300001</v>
      </c>
      <c r="O164" s="66">
        <f>+I164+N164</f>
        <v>7114416683.6300001</v>
      </c>
      <c r="P164" s="23">
        <f>+'01'!Q164+'02'!Q164+'03'!Q164+'04'!Q164</f>
        <v>457921846.85999995</v>
      </c>
      <c r="Q164" s="66">
        <f>+Q154+Q158</f>
        <v>120649465.78</v>
      </c>
      <c r="R164" s="23">
        <f>+P164+Q164</f>
        <v>578571312.63999999</v>
      </c>
      <c r="S164" s="61">
        <f>+'01'!T164+'02'!T164+'03'!T164+'04'!T164</f>
        <v>311141413.86000001</v>
      </c>
      <c r="T164" s="66">
        <f>+T154+T158</f>
        <v>81286618.780000001</v>
      </c>
      <c r="U164" s="63">
        <f>+S164+T164</f>
        <v>392428032.63999999</v>
      </c>
      <c r="V164" s="19">
        <f>+R164-U164</f>
        <v>186143280</v>
      </c>
      <c r="W164" s="19">
        <f>+O164-R164</f>
        <v>6535845370.9899998</v>
      </c>
    </row>
    <row r="165" spans="2:23">
      <c r="D165" s="67" t="s">
        <v>127</v>
      </c>
      <c r="E165" s="65"/>
      <c r="F165" s="5"/>
      <c r="G165" s="5"/>
      <c r="H165" s="66">
        <f t="shared" si="38"/>
        <v>907606509</v>
      </c>
      <c r="I165" s="66">
        <f t="shared" si="38"/>
        <v>907606509</v>
      </c>
      <c r="J165" s="66">
        <v>317331030.81999999</v>
      </c>
      <c r="K165" s="100"/>
      <c r="L165" s="100"/>
      <c r="M165" s="100"/>
      <c r="N165" s="101">
        <f t="shared" ref="N165:N166" si="39">+J165+K165+L165+M165</f>
        <v>317331030.81999999</v>
      </c>
      <c r="O165" s="66">
        <f>+I165+N165</f>
        <v>1224937539.8199999</v>
      </c>
      <c r="P165" s="23">
        <f>+'01'!Q165+'02'!Q165+'03'!Q165+'04'!Q165</f>
        <v>577737110.63</v>
      </c>
      <c r="Q165" s="66">
        <f>+Q155+Q159</f>
        <v>69459485.74000001</v>
      </c>
      <c r="R165" s="23">
        <f>+P165+Q165</f>
        <v>647196596.37</v>
      </c>
      <c r="S165" s="61">
        <f>+'01'!T165+'02'!T165+'03'!T165+'04'!T165</f>
        <v>592569619.62999988</v>
      </c>
      <c r="T165" s="66">
        <f>+T155+T159</f>
        <v>44849584.740000002</v>
      </c>
      <c r="U165" s="63">
        <f>+S165+T165</f>
        <v>637419204.36999989</v>
      </c>
      <c r="V165" s="19">
        <f>+R165-U165</f>
        <v>9777392.0000001192</v>
      </c>
      <c r="W165" s="19">
        <f>+O165-R165</f>
        <v>577740943.44999993</v>
      </c>
    </row>
    <row r="166" spans="2:23">
      <c r="D166" s="67" t="s">
        <v>128</v>
      </c>
      <c r="E166" s="65"/>
      <c r="F166" s="50"/>
      <c r="G166" s="50"/>
      <c r="H166" s="66">
        <f t="shared" si="38"/>
        <v>1873020138</v>
      </c>
      <c r="I166" s="66">
        <f t="shared" si="38"/>
        <v>1873020138</v>
      </c>
      <c r="J166" s="66">
        <v>5455977.6200000001</v>
      </c>
      <c r="K166" s="100"/>
      <c r="L166" s="100"/>
      <c r="M166" s="100"/>
      <c r="N166" s="101">
        <f t="shared" si="39"/>
        <v>5455977.6200000001</v>
      </c>
      <c r="O166" s="66">
        <f>+I166+N166</f>
        <v>1878476115.6199999</v>
      </c>
      <c r="P166" s="23">
        <f>+'01'!Q166+'02'!Q166+'03'!Q166+'04'!Q166</f>
        <v>710548858.88</v>
      </c>
      <c r="Q166" s="66">
        <f>+Q156+Q160</f>
        <v>178117262.13999999</v>
      </c>
      <c r="R166" s="23">
        <f>+P166+Q166</f>
        <v>888666121.01999998</v>
      </c>
      <c r="S166" s="61">
        <f>+'01'!T166+'02'!T166+'03'!T166+'04'!T166</f>
        <v>557705811.88</v>
      </c>
      <c r="T166" s="66">
        <f>+T156+T160</f>
        <v>144465623.13999999</v>
      </c>
      <c r="U166" s="63">
        <f>+S166+T166</f>
        <v>702171435.01999998</v>
      </c>
      <c r="V166" s="19">
        <f>+R166-U166</f>
        <v>186494686</v>
      </c>
      <c r="W166" s="19">
        <f>+O166-R166</f>
        <v>989809994.5999999</v>
      </c>
    </row>
    <row r="167" spans="2:23" s="60" customFormat="1">
      <c r="D167" s="68" t="s">
        <v>0</v>
      </c>
      <c r="E167" s="69"/>
      <c r="H167" s="70">
        <f t="shared" ref="H167:U167" si="40">SUM(H164:H166)</f>
        <v>4414191657</v>
      </c>
      <c r="I167" s="70">
        <f t="shared" si="40"/>
        <v>4414191657</v>
      </c>
      <c r="J167" s="70">
        <f t="shared" si="40"/>
        <v>322837682.06999999</v>
      </c>
      <c r="K167" s="70">
        <f t="shared" si="40"/>
        <v>5480801000</v>
      </c>
      <c r="L167" s="70">
        <f t="shared" si="40"/>
        <v>0</v>
      </c>
      <c r="M167" s="70">
        <f t="shared" si="40"/>
        <v>0</v>
      </c>
      <c r="N167" s="70">
        <f t="shared" si="40"/>
        <v>5803638682.0699997</v>
      </c>
      <c r="O167" s="70">
        <f t="shared" si="40"/>
        <v>10217830339.07</v>
      </c>
      <c r="P167" s="70">
        <f t="shared" si="40"/>
        <v>1746207816.3699999</v>
      </c>
      <c r="Q167" s="70">
        <f t="shared" si="40"/>
        <v>368226213.65999997</v>
      </c>
      <c r="R167" s="70">
        <f t="shared" si="40"/>
        <v>2114434030.03</v>
      </c>
      <c r="S167" s="70">
        <f t="shared" si="40"/>
        <v>1461416845.3699999</v>
      </c>
      <c r="T167" s="70">
        <f t="shared" si="40"/>
        <v>270601826.65999997</v>
      </c>
      <c r="U167" s="70">
        <f t="shared" si="40"/>
        <v>1732018672.0299997</v>
      </c>
      <c r="V167" s="70">
        <f>SUM(V164:V166)</f>
        <v>382415358.00000012</v>
      </c>
      <c r="W167" s="70">
        <f>SUM(W164:W166)</f>
        <v>8103396309.039999</v>
      </c>
    </row>
    <row r="168" spans="2:23">
      <c r="E168" s="65"/>
      <c r="F168" s="50"/>
      <c r="G168" s="50"/>
      <c r="H168" s="40">
        <f>+H167-H152</f>
        <v>0</v>
      </c>
      <c r="Q168" s="40">
        <v>0</v>
      </c>
      <c r="T168" s="5">
        <v>0</v>
      </c>
    </row>
    <row r="169" spans="2:23">
      <c r="E169" s="65"/>
      <c r="F169" s="50"/>
      <c r="G169" s="50"/>
      <c r="H169" s="40"/>
      <c r="I169" s="58">
        <f t="shared" ref="I169:W171" si="41">+I154+I158-I164</f>
        <v>0</v>
      </c>
      <c r="J169" s="58">
        <f t="shared" si="41"/>
        <v>0</v>
      </c>
      <c r="K169" s="58">
        <f t="shared" si="41"/>
        <v>-5480801000</v>
      </c>
      <c r="L169" s="58">
        <f t="shared" si="41"/>
        <v>0</v>
      </c>
      <c r="M169" s="58">
        <f t="shared" si="41"/>
        <v>0</v>
      </c>
      <c r="N169" s="58">
        <f t="shared" si="41"/>
        <v>-5480801000</v>
      </c>
      <c r="O169" s="58">
        <f t="shared" si="41"/>
        <v>-5480801000</v>
      </c>
      <c r="P169" s="58">
        <f t="shared" si="41"/>
        <v>0</v>
      </c>
      <c r="Q169" s="58">
        <f t="shared" si="41"/>
        <v>0</v>
      </c>
      <c r="R169" s="58">
        <f t="shared" si="41"/>
        <v>0</v>
      </c>
      <c r="S169" s="58">
        <f t="shared" si="41"/>
        <v>0</v>
      </c>
      <c r="T169" s="58">
        <v>0</v>
      </c>
      <c r="U169" s="58">
        <f t="shared" si="41"/>
        <v>0</v>
      </c>
      <c r="V169" s="58">
        <f t="shared" si="41"/>
        <v>0</v>
      </c>
      <c r="W169" s="58">
        <f t="shared" si="41"/>
        <v>-5480801000</v>
      </c>
    </row>
    <row r="170" spans="2:23">
      <c r="E170" s="65"/>
      <c r="F170" s="50"/>
      <c r="G170" s="50"/>
      <c r="I170" s="58">
        <f t="shared" si="41"/>
        <v>0</v>
      </c>
      <c r="J170" s="58">
        <f t="shared" si="41"/>
        <v>0</v>
      </c>
      <c r="K170" s="58">
        <f t="shared" si="41"/>
        <v>0</v>
      </c>
      <c r="L170" s="58">
        <f t="shared" si="41"/>
        <v>0</v>
      </c>
      <c r="M170" s="58">
        <f t="shared" si="41"/>
        <v>0</v>
      </c>
      <c r="N170" s="58">
        <f t="shared" si="41"/>
        <v>0</v>
      </c>
      <c r="O170" s="58">
        <f t="shared" si="41"/>
        <v>0</v>
      </c>
      <c r="P170" s="58">
        <f t="shared" si="41"/>
        <v>0</v>
      </c>
      <c r="Q170" s="58">
        <f t="shared" si="41"/>
        <v>0</v>
      </c>
      <c r="R170" s="58">
        <f t="shared" si="41"/>
        <v>0</v>
      </c>
      <c r="S170" s="58">
        <f t="shared" si="41"/>
        <v>0</v>
      </c>
      <c r="T170" s="58">
        <v>0</v>
      </c>
      <c r="U170" s="58">
        <f t="shared" si="41"/>
        <v>0</v>
      </c>
      <c r="V170" s="58">
        <f t="shared" si="41"/>
        <v>0</v>
      </c>
      <c r="W170" s="58">
        <f t="shared" si="41"/>
        <v>0</v>
      </c>
    </row>
    <row r="171" spans="2:23">
      <c r="E171" s="65"/>
      <c r="F171" s="50"/>
      <c r="G171" s="50"/>
      <c r="I171" s="58">
        <f t="shared" si="41"/>
        <v>0</v>
      </c>
      <c r="J171" s="58">
        <f t="shared" si="41"/>
        <v>0</v>
      </c>
      <c r="K171" s="58">
        <f t="shared" si="41"/>
        <v>0</v>
      </c>
      <c r="L171" s="58">
        <f t="shared" si="41"/>
        <v>0</v>
      </c>
      <c r="M171" s="58">
        <f t="shared" si="41"/>
        <v>0</v>
      </c>
      <c r="N171" s="58">
        <f t="shared" si="41"/>
        <v>0</v>
      </c>
      <c r="O171" s="58">
        <f t="shared" si="41"/>
        <v>0</v>
      </c>
      <c r="P171" s="58">
        <f t="shared" si="41"/>
        <v>0</v>
      </c>
      <c r="Q171" s="58">
        <f t="shared" si="41"/>
        <v>0</v>
      </c>
      <c r="R171" s="58">
        <f t="shared" si="41"/>
        <v>0</v>
      </c>
      <c r="S171" s="58">
        <f t="shared" si="41"/>
        <v>0</v>
      </c>
      <c r="T171" s="58">
        <v>0</v>
      </c>
      <c r="U171" s="58">
        <f t="shared" si="41"/>
        <v>0</v>
      </c>
      <c r="V171" s="58">
        <f t="shared" si="41"/>
        <v>0</v>
      </c>
      <c r="W171" s="58">
        <f t="shared" si="41"/>
        <v>0</v>
      </c>
    </row>
    <row r="172" spans="2:23">
      <c r="E172" s="65"/>
      <c r="F172" s="50"/>
      <c r="G172" s="50"/>
      <c r="I172" s="58">
        <f t="shared" ref="I172:W172" si="42">+I152-I167</f>
        <v>0</v>
      </c>
      <c r="J172" s="58">
        <f t="shared" si="42"/>
        <v>0</v>
      </c>
      <c r="K172" s="58">
        <f t="shared" si="42"/>
        <v>-5480801000</v>
      </c>
      <c r="L172" s="58">
        <f t="shared" si="42"/>
        <v>0</v>
      </c>
      <c r="M172" s="58">
        <f t="shared" si="42"/>
        <v>0</v>
      </c>
      <c r="N172" s="58">
        <f t="shared" si="42"/>
        <v>-5480801000</v>
      </c>
      <c r="O172" s="58">
        <f t="shared" si="42"/>
        <v>-5480801000</v>
      </c>
      <c r="P172" s="58">
        <f t="shared" si="42"/>
        <v>0</v>
      </c>
      <c r="Q172" s="58">
        <f t="shared" si="42"/>
        <v>0</v>
      </c>
      <c r="R172" s="58">
        <f t="shared" si="42"/>
        <v>0</v>
      </c>
      <c r="S172" s="58">
        <f t="shared" si="42"/>
        <v>0</v>
      </c>
      <c r="T172" s="58">
        <v>0</v>
      </c>
      <c r="U172" s="58">
        <f t="shared" si="42"/>
        <v>0</v>
      </c>
      <c r="V172" s="58">
        <f t="shared" si="42"/>
        <v>0</v>
      </c>
      <c r="W172" s="58">
        <f t="shared" si="42"/>
        <v>-5480800999.999999</v>
      </c>
    </row>
    <row r="173" spans="2:23">
      <c r="E173" s="65"/>
      <c r="F173" s="50"/>
      <c r="G173" s="50"/>
      <c r="I173" s="58"/>
      <c r="J173" s="58"/>
      <c r="K173" s="58"/>
      <c r="L173" s="58"/>
      <c r="M173" s="58"/>
      <c r="N173" s="58"/>
      <c r="O173" s="58"/>
      <c r="P173" s="58"/>
      <c r="Q173" s="58">
        <v>0</v>
      </c>
    </row>
    <row r="174" spans="2:23">
      <c r="E174" s="5"/>
      <c r="F174" s="50"/>
      <c r="G174" s="50"/>
      <c r="I174" s="58"/>
      <c r="J174" s="58"/>
      <c r="K174" s="58"/>
      <c r="L174" s="58"/>
      <c r="M174" s="58"/>
      <c r="N174" s="58"/>
      <c r="O174" s="58"/>
      <c r="P174" s="58"/>
      <c r="Q174" s="58"/>
      <c r="R174" s="40"/>
      <c r="U174" s="40"/>
    </row>
    <row r="175" spans="2:23" ht="14.4"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58">
        <f>+Q153-Q12</f>
        <v>0</v>
      </c>
      <c r="R175" s="40"/>
      <c r="U175" s="40"/>
    </row>
    <row r="176" spans="2:23" ht="14.4"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58">
        <f>+Q80-Q157</f>
        <v>0</v>
      </c>
      <c r="R176"/>
      <c r="S176"/>
      <c r="U176" s="40"/>
    </row>
    <row r="177" spans="3:22" ht="14.4">
      <c r="C177"/>
      <c r="D177"/>
      <c r="E177"/>
      <c r="F177"/>
      <c r="G177"/>
      <c r="H177"/>
      <c r="I177"/>
      <c r="J177"/>
      <c r="K177"/>
      <c r="L177"/>
      <c r="M177"/>
      <c r="N177" s="71"/>
      <c r="O177"/>
      <c r="P177" s="71"/>
      <c r="Q177" s="75">
        <f>+Q178+Q179+Q180</f>
        <v>326528294.65999997</v>
      </c>
      <c r="R177"/>
      <c r="S177"/>
      <c r="T177" s="75">
        <f>+T178+T179+T180</f>
        <v>253855922.66</v>
      </c>
      <c r="U177" s="40"/>
      <c r="V177" s="84"/>
    </row>
    <row r="178" spans="3:22" ht="14.4">
      <c r="C178"/>
      <c r="D178"/>
      <c r="E178"/>
      <c r="F178"/>
      <c r="G178"/>
      <c r="H178"/>
      <c r="I178"/>
      <c r="J178"/>
      <c r="K178"/>
      <c r="L178"/>
      <c r="M178"/>
      <c r="N178" s="71"/>
      <c r="O178"/>
      <c r="P178" s="71"/>
      <c r="Q178" s="43">
        <v>101332985.78</v>
      </c>
      <c r="R178"/>
      <c r="S178"/>
      <c r="T178" s="43">
        <v>73309333.780000001</v>
      </c>
      <c r="U178" s="40"/>
      <c r="V178" s="84"/>
    </row>
    <row r="179" spans="3:22" ht="14.4">
      <c r="C179"/>
      <c r="D179"/>
      <c r="E179"/>
      <c r="F179"/>
      <c r="G179"/>
      <c r="H179"/>
      <c r="I179"/>
      <c r="J179"/>
      <c r="K179"/>
      <c r="L179"/>
      <c r="M179"/>
      <c r="N179" s="71"/>
      <c r="O179"/>
      <c r="P179" s="71"/>
      <c r="Q179" s="45">
        <v>59590427.740000002</v>
      </c>
      <c r="R179"/>
      <c r="S179"/>
      <c r="T179" s="45">
        <v>40805520.740000002</v>
      </c>
      <c r="U179" s="40"/>
      <c r="V179" s="84"/>
    </row>
    <row r="180" spans="3:22" ht="14.4">
      <c r="C180"/>
      <c r="D180"/>
      <c r="E180"/>
      <c r="F180"/>
      <c r="G180"/>
      <c r="H180"/>
      <c r="I180"/>
      <c r="J180"/>
      <c r="K180"/>
      <c r="L180"/>
      <c r="M180"/>
      <c r="N180" s="71"/>
      <c r="O180"/>
      <c r="P180" s="71"/>
      <c r="Q180" s="47">
        <v>165604881.13999999</v>
      </c>
      <c r="R180"/>
      <c r="S180"/>
      <c r="T180" s="47">
        <v>139741068.13999999</v>
      </c>
      <c r="U180" s="40"/>
    </row>
    <row r="181" spans="3:22" ht="14.4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76">
        <f>+Q182+Q183+Q184</f>
        <v>41697919</v>
      </c>
      <c r="R181"/>
      <c r="S181"/>
      <c r="T181" s="76">
        <f>+T182+T183+T184</f>
        <v>16745904</v>
      </c>
      <c r="U181" s="58"/>
    </row>
    <row r="182" spans="3:22" ht="14.4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43">
        <v>19316480</v>
      </c>
      <c r="R182"/>
      <c r="S182"/>
      <c r="T182" s="43">
        <v>7977285</v>
      </c>
      <c r="U182" s="58"/>
    </row>
    <row r="183" spans="3:22" ht="14.4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45">
        <v>9869058</v>
      </c>
      <c r="R183"/>
      <c r="S183"/>
      <c r="T183" s="45">
        <v>4044064</v>
      </c>
      <c r="U183" s="58"/>
    </row>
    <row r="184" spans="3:22" ht="14.4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47">
        <v>12512381</v>
      </c>
      <c r="R184"/>
      <c r="S184"/>
      <c r="T184" s="47">
        <v>4724555</v>
      </c>
    </row>
    <row r="185" spans="3:22" ht="14.4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R185"/>
      <c r="S185"/>
    </row>
    <row r="186" spans="3:22" ht="14.4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R186"/>
      <c r="S186"/>
    </row>
    <row r="187" spans="3:22" ht="14.4">
      <c r="Q187" s="58">
        <f>+Q153-Q177</f>
        <v>0</v>
      </c>
      <c r="R187"/>
      <c r="S187"/>
      <c r="T187" s="58">
        <f>+T153-T177</f>
        <v>0</v>
      </c>
    </row>
    <row r="188" spans="3:22">
      <c r="Q188" s="58">
        <f t="shared" ref="Q188:Q195" si="43">+Q154-Q178</f>
        <v>0</v>
      </c>
      <c r="T188" s="58">
        <f t="shared" ref="T188:T195" si="44">+T154-T178</f>
        <v>0</v>
      </c>
    </row>
    <row r="189" spans="3:22">
      <c r="Q189" s="58">
        <f t="shared" si="43"/>
        <v>0</v>
      </c>
      <c r="T189" s="58">
        <f t="shared" si="44"/>
        <v>0</v>
      </c>
    </row>
    <row r="190" spans="3:22">
      <c r="Q190" s="58">
        <f t="shared" si="43"/>
        <v>0</v>
      </c>
      <c r="T190" s="58">
        <f t="shared" si="44"/>
        <v>0</v>
      </c>
    </row>
    <row r="191" spans="3:22">
      <c r="Q191" s="58">
        <f t="shared" si="43"/>
        <v>0</v>
      </c>
      <c r="T191" s="58">
        <f t="shared" si="44"/>
        <v>0</v>
      </c>
    </row>
    <row r="192" spans="3:22">
      <c r="Q192" s="58">
        <f t="shared" si="43"/>
        <v>0</v>
      </c>
      <c r="T192" s="58">
        <f t="shared" si="44"/>
        <v>0</v>
      </c>
    </row>
    <row r="193" spans="2:23">
      <c r="Q193" s="58">
        <f t="shared" si="43"/>
        <v>0</v>
      </c>
      <c r="T193" s="58">
        <f t="shared" si="44"/>
        <v>0</v>
      </c>
    </row>
    <row r="194" spans="2:23">
      <c r="Q194" s="58">
        <f t="shared" si="43"/>
        <v>0</v>
      </c>
      <c r="T194" s="58">
        <f t="shared" si="44"/>
        <v>0</v>
      </c>
    </row>
    <row r="195" spans="2:23">
      <c r="Q195" s="58">
        <f t="shared" si="43"/>
        <v>0</v>
      </c>
      <c r="T195" s="58">
        <f t="shared" si="44"/>
        <v>0</v>
      </c>
    </row>
    <row r="202" spans="2:23" ht="30.6">
      <c r="B202" s="59" t="str">
        <f>+B35</f>
        <v>1 - ADMINISTRACION CENTRAL</v>
      </c>
      <c r="C202" s="59" t="s">
        <v>4</v>
      </c>
      <c r="D202" s="59" t="s">
        <v>131</v>
      </c>
      <c r="E202" s="59" t="s">
        <v>6</v>
      </c>
      <c r="F202" s="59" t="s">
        <v>7</v>
      </c>
      <c r="G202" s="59" t="s">
        <v>34</v>
      </c>
      <c r="H202" s="59" t="s">
        <v>8</v>
      </c>
      <c r="I202" s="59" t="s">
        <v>8</v>
      </c>
      <c r="J202" s="59" t="s">
        <v>19</v>
      </c>
      <c r="K202" s="59" t="s">
        <v>20</v>
      </c>
      <c r="L202" s="59" t="s">
        <v>21</v>
      </c>
      <c r="M202" s="59" t="s">
        <v>22</v>
      </c>
      <c r="N202" s="59" t="s">
        <v>25</v>
      </c>
      <c r="O202" s="59" t="s">
        <v>36</v>
      </c>
      <c r="P202" s="59" t="s">
        <v>15</v>
      </c>
      <c r="Q202" s="59" t="s">
        <v>123</v>
      </c>
      <c r="R202" s="59" t="s">
        <v>11</v>
      </c>
      <c r="S202" s="59" t="s">
        <v>15</v>
      </c>
      <c r="T202" s="59" t="s">
        <v>124</v>
      </c>
      <c r="U202" s="59" t="s">
        <v>12</v>
      </c>
      <c r="V202" s="59" t="s">
        <v>17</v>
      </c>
      <c r="W202" s="59" t="s">
        <v>18</v>
      </c>
    </row>
    <row r="203" spans="2:23">
      <c r="B203" s="22" t="str">
        <f>+B36</f>
        <v>1 - ADMINISTRACION CENTRAL</v>
      </c>
      <c r="C203" s="22"/>
      <c r="D203" s="22" t="s">
        <v>9</v>
      </c>
      <c r="E203" s="22">
        <f>+E204+E272</f>
        <v>0</v>
      </c>
      <c r="F203" s="22">
        <f>+F204+F272</f>
        <v>0</v>
      </c>
      <c r="G203" s="22"/>
      <c r="H203" s="22">
        <f>+H204+H272</f>
        <v>4414191657</v>
      </c>
      <c r="I203" s="22">
        <f>+I204+I272</f>
        <v>4414191657</v>
      </c>
      <c r="J203" s="22">
        <f t="shared" ref="J203:W203" si="45">+J204+J272</f>
        <v>322837682.06999999</v>
      </c>
      <c r="K203" s="22">
        <f t="shared" si="45"/>
        <v>0</v>
      </c>
      <c r="L203" s="22">
        <f t="shared" si="45"/>
        <v>0</v>
      </c>
      <c r="M203" s="22">
        <f t="shared" si="45"/>
        <v>0</v>
      </c>
      <c r="N203" s="22">
        <f t="shared" si="45"/>
        <v>322837682.06999999</v>
      </c>
      <c r="O203" s="22">
        <f t="shared" si="45"/>
        <v>4737029339.0699997</v>
      </c>
      <c r="P203" s="22">
        <f t="shared" si="45"/>
        <v>1746207816.3699999</v>
      </c>
      <c r="Q203" s="22">
        <f t="shared" si="45"/>
        <v>368226213.65999997</v>
      </c>
      <c r="R203" s="22">
        <f t="shared" si="45"/>
        <v>2114434030.03</v>
      </c>
      <c r="S203" s="22">
        <f t="shared" si="45"/>
        <v>1461416845.3699999</v>
      </c>
      <c r="T203" s="22">
        <f t="shared" si="45"/>
        <v>270601826.65999997</v>
      </c>
      <c r="U203" s="22">
        <f t="shared" si="45"/>
        <v>1732018672.03</v>
      </c>
      <c r="V203" s="22">
        <f t="shared" si="45"/>
        <v>382415358</v>
      </c>
      <c r="W203" s="22">
        <f t="shared" si="45"/>
        <v>2622595309.04</v>
      </c>
    </row>
    <row r="204" spans="2:23">
      <c r="B204" s="23" t="str">
        <f>+B37</f>
        <v>1 - ADMINISTRACION CENTRAL</v>
      </c>
      <c r="C204" s="23"/>
      <c r="D204" s="23" t="s">
        <v>37</v>
      </c>
      <c r="E204" s="23">
        <f>+E205+E227+E248</f>
        <v>0</v>
      </c>
      <c r="F204" s="23">
        <f>+F205+F227+F248</f>
        <v>0</v>
      </c>
      <c r="G204" s="23"/>
      <c r="H204" s="23">
        <f>+H205+H227+H248</f>
        <v>4414191657</v>
      </c>
      <c r="I204" s="23">
        <f>+I205+I227+I248</f>
        <v>4414191657</v>
      </c>
      <c r="J204" s="23">
        <f t="shared" ref="J204:W204" si="46">+J205+J227+J248</f>
        <v>322837682.06999999</v>
      </c>
      <c r="K204" s="23">
        <f t="shared" si="46"/>
        <v>0</v>
      </c>
      <c r="L204" s="23">
        <f t="shared" si="46"/>
        <v>0</v>
      </c>
      <c r="M204" s="23">
        <f t="shared" si="46"/>
        <v>0</v>
      </c>
      <c r="N204" s="23">
        <f t="shared" si="46"/>
        <v>322837682.06999999</v>
      </c>
      <c r="O204" s="23">
        <f t="shared" si="46"/>
        <v>4737029339.0699997</v>
      </c>
      <c r="P204" s="23">
        <f t="shared" si="46"/>
        <v>1746207816.3699999</v>
      </c>
      <c r="Q204" s="23">
        <f t="shared" si="46"/>
        <v>368226213.65999997</v>
      </c>
      <c r="R204" s="23">
        <f t="shared" si="46"/>
        <v>2114434030.03</v>
      </c>
      <c r="S204" s="23">
        <f t="shared" si="46"/>
        <v>1461416845.3699999</v>
      </c>
      <c r="T204" s="23">
        <f t="shared" si="46"/>
        <v>270601826.65999997</v>
      </c>
      <c r="U204" s="23">
        <f t="shared" si="46"/>
        <v>1732018672.03</v>
      </c>
      <c r="V204" s="23">
        <f t="shared" si="46"/>
        <v>382415358</v>
      </c>
      <c r="W204" s="23">
        <f t="shared" si="46"/>
        <v>2622595309.04</v>
      </c>
    </row>
    <row r="205" spans="2:23">
      <c r="B205" s="26" t="s">
        <v>38</v>
      </c>
      <c r="C205" s="26" t="s">
        <v>38</v>
      </c>
      <c r="D205" s="26" t="s">
        <v>38</v>
      </c>
      <c r="E205" s="26">
        <f>SUM(E206:E226)</f>
        <v>0</v>
      </c>
      <c r="F205" s="26">
        <f>SUM(F206:F226)</f>
        <v>0</v>
      </c>
      <c r="G205" s="26">
        <f>SUM(G206:G226)</f>
        <v>0</v>
      </c>
      <c r="H205" s="26">
        <f>SUM(H206:H226)</f>
        <v>1633565010</v>
      </c>
      <c r="I205" s="26">
        <f>SUM(I206:I226)</f>
        <v>1633565010</v>
      </c>
      <c r="J205" s="26">
        <f t="shared" ref="J205:W205" si="47">SUM(J206:J226)</f>
        <v>50673.63</v>
      </c>
      <c r="K205" s="26">
        <f t="shared" si="47"/>
        <v>0</v>
      </c>
      <c r="L205" s="26">
        <f t="shared" si="47"/>
        <v>0</v>
      </c>
      <c r="M205" s="26">
        <f t="shared" si="47"/>
        <v>0</v>
      </c>
      <c r="N205" s="26">
        <f t="shared" si="47"/>
        <v>50673.63</v>
      </c>
      <c r="O205" s="26">
        <f t="shared" si="47"/>
        <v>1633615683.6300001</v>
      </c>
      <c r="P205" s="26">
        <f t="shared" si="47"/>
        <v>457921846.86000001</v>
      </c>
      <c r="Q205" s="26">
        <f t="shared" si="47"/>
        <v>120649465.78</v>
      </c>
      <c r="R205" s="26">
        <f t="shared" si="47"/>
        <v>578571312.63999999</v>
      </c>
      <c r="S205" s="26">
        <f t="shared" si="47"/>
        <v>311141413.86000001</v>
      </c>
      <c r="T205" s="26">
        <f t="shared" si="47"/>
        <v>81286618.780000001</v>
      </c>
      <c r="U205" s="26">
        <f t="shared" si="47"/>
        <v>392428032.63999999</v>
      </c>
      <c r="V205" s="26">
        <f t="shared" si="47"/>
        <v>186143280</v>
      </c>
      <c r="W205" s="26">
        <f t="shared" si="47"/>
        <v>1055044370.99</v>
      </c>
    </row>
    <row r="206" spans="2:23">
      <c r="B206" s="19" t="str">
        <f t="shared" ref="B206:G221" si="48">+B14</f>
        <v>1 - ADMINISTRACION CENTRAL</v>
      </c>
      <c r="C206" s="19" t="str">
        <f t="shared" si="48"/>
        <v>1-ACUEDUCTO</v>
      </c>
      <c r="D206" s="19" t="str">
        <f t="shared" si="48"/>
        <v>05-Cargo Fijo</v>
      </c>
      <c r="E206" s="19" t="str">
        <f t="shared" si="48"/>
        <v>1.1.02.05.001.06 - Comercio y distribucion; alojamiento; servicios de suministro de comidas y bebidas; servicios de transporte; y servicios de distribucion de electricidad, gas y agua</v>
      </c>
      <c r="F206" s="19" t="str">
        <f t="shared" si="48"/>
        <v>1.2.3.2.09-VENTA DE BIENES Y SERVICIOS</v>
      </c>
      <c r="G206" s="19" t="str">
        <f t="shared" si="48"/>
        <v>4-Comercio y distribución alojamiento servicios de</v>
      </c>
      <c r="H206" s="19">
        <f t="shared" ref="H206:W221" si="49">+H14+H82</f>
        <v>231536901</v>
      </c>
      <c r="I206" s="19">
        <f t="shared" si="49"/>
        <v>231536901</v>
      </c>
      <c r="J206" s="19">
        <f t="shared" si="49"/>
        <v>0</v>
      </c>
      <c r="K206" s="19">
        <f t="shared" si="49"/>
        <v>0</v>
      </c>
      <c r="L206" s="19">
        <f t="shared" si="49"/>
        <v>0</v>
      </c>
      <c r="M206" s="19">
        <f t="shared" si="49"/>
        <v>0</v>
      </c>
      <c r="N206" s="19">
        <f t="shared" si="49"/>
        <v>0</v>
      </c>
      <c r="O206" s="19">
        <f t="shared" si="49"/>
        <v>231536901</v>
      </c>
      <c r="P206" s="19">
        <f t="shared" si="49"/>
        <v>88233323</v>
      </c>
      <c r="Q206" s="19">
        <f t="shared" si="49"/>
        <v>22793521</v>
      </c>
      <c r="R206" s="19">
        <f t="shared" si="49"/>
        <v>111026844</v>
      </c>
      <c r="S206" s="19">
        <f t="shared" si="49"/>
        <v>80665435</v>
      </c>
      <c r="T206" s="19">
        <f t="shared" si="49"/>
        <v>21384808</v>
      </c>
      <c r="U206" s="19">
        <f t="shared" si="49"/>
        <v>102050243</v>
      </c>
      <c r="V206" s="19">
        <f t="shared" si="49"/>
        <v>8976601</v>
      </c>
      <c r="W206" s="19">
        <f t="shared" si="49"/>
        <v>120510057</v>
      </c>
    </row>
    <row r="207" spans="2:23">
      <c r="B207" s="19" t="str">
        <f t="shared" si="48"/>
        <v>1 - ADMINISTRACION CENTRAL</v>
      </c>
      <c r="C207" s="19" t="str">
        <f t="shared" si="48"/>
        <v>1-ACUEDUCTO</v>
      </c>
      <c r="D207" s="19" t="str">
        <f t="shared" si="48"/>
        <v>06-CMO</v>
      </c>
      <c r="E207" s="19" t="str">
        <f t="shared" si="48"/>
        <v>1.1.02.05.001.06 - Comercio y distribucion; alojamiento; servicios de suministro de comidas y bebidas; servicios de transporte; y servicios de distribucion de electricidad, gas y agua</v>
      </c>
      <c r="F207" s="19" t="str">
        <f t="shared" si="48"/>
        <v>1.2.3.2.09-VENTA DE BIENES Y SERVICIOS</v>
      </c>
      <c r="G207" s="19" t="str">
        <f t="shared" si="48"/>
        <v>4-Comercio y distribución alojamiento servicios de</v>
      </c>
      <c r="H207" s="19">
        <f t="shared" si="49"/>
        <v>445944118</v>
      </c>
      <c r="I207" s="19">
        <f t="shared" si="49"/>
        <v>445944118</v>
      </c>
      <c r="J207" s="19">
        <f t="shared" si="49"/>
        <v>0</v>
      </c>
      <c r="K207" s="19">
        <f t="shared" si="49"/>
        <v>0</v>
      </c>
      <c r="L207" s="19">
        <f t="shared" si="49"/>
        <v>0</v>
      </c>
      <c r="M207" s="19">
        <f t="shared" si="49"/>
        <v>0</v>
      </c>
      <c r="N207" s="19">
        <f t="shared" si="49"/>
        <v>0</v>
      </c>
      <c r="O207" s="19">
        <f t="shared" si="49"/>
        <v>445944118</v>
      </c>
      <c r="P207" s="19">
        <f t="shared" si="49"/>
        <v>147086606</v>
      </c>
      <c r="Q207" s="19">
        <f t="shared" si="49"/>
        <v>37895088</v>
      </c>
      <c r="R207" s="19">
        <f t="shared" si="49"/>
        <v>184981694</v>
      </c>
      <c r="S207" s="19">
        <f t="shared" si="49"/>
        <v>104047722</v>
      </c>
      <c r="T207" s="19">
        <f t="shared" si="49"/>
        <v>27600313</v>
      </c>
      <c r="U207" s="19">
        <f t="shared" si="49"/>
        <v>131648035</v>
      </c>
      <c r="V207" s="19">
        <f t="shared" si="49"/>
        <v>53333659</v>
      </c>
      <c r="W207" s="19">
        <f t="shared" si="49"/>
        <v>260962424</v>
      </c>
    </row>
    <row r="208" spans="2:23">
      <c r="B208" s="19" t="str">
        <f t="shared" si="48"/>
        <v>1 - ADMINISTRACION CENTRAL</v>
      </c>
      <c r="C208" s="19" t="str">
        <f t="shared" si="48"/>
        <v>1-ACUEDUCTO</v>
      </c>
      <c r="D208" s="19" t="str">
        <f t="shared" si="48"/>
        <v>07-CMI</v>
      </c>
      <c r="E208" s="19" t="str">
        <f t="shared" si="48"/>
        <v>1.1.02.05.001.06 - Comercio y distribucion; alojamiento; servicios de suministro de comidas y bebidas; servicios de transporte; y servicios de distribucion de electricidad, gas y agua</v>
      </c>
      <c r="F208" s="19" t="str">
        <f t="shared" si="48"/>
        <v>1.2.3.2.09-VENTA DE BIENES Y SERVICIOS</v>
      </c>
      <c r="G208" s="19" t="str">
        <f t="shared" si="48"/>
        <v>4-Comercio y distribución alojamiento servicios de</v>
      </c>
      <c r="H208" s="19">
        <f t="shared" si="49"/>
        <v>493384981</v>
      </c>
      <c r="I208" s="19">
        <f t="shared" si="49"/>
        <v>493384981</v>
      </c>
      <c r="J208" s="19">
        <f t="shared" si="49"/>
        <v>0</v>
      </c>
      <c r="K208" s="19">
        <f t="shared" si="49"/>
        <v>0</v>
      </c>
      <c r="L208" s="19">
        <f t="shared" si="49"/>
        <v>0</v>
      </c>
      <c r="M208" s="19">
        <f t="shared" si="49"/>
        <v>0</v>
      </c>
      <c r="N208" s="19">
        <f t="shared" si="49"/>
        <v>0</v>
      </c>
      <c r="O208" s="19">
        <f t="shared" si="49"/>
        <v>493384981</v>
      </c>
      <c r="P208" s="19">
        <f t="shared" si="49"/>
        <v>125376809</v>
      </c>
      <c r="Q208" s="19">
        <f t="shared" si="49"/>
        <v>32014615</v>
      </c>
      <c r="R208" s="19">
        <f t="shared" si="49"/>
        <v>157391424</v>
      </c>
      <c r="S208" s="19">
        <f t="shared" si="49"/>
        <v>94124053</v>
      </c>
      <c r="T208" s="19">
        <f t="shared" si="49"/>
        <v>24713980</v>
      </c>
      <c r="U208" s="19">
        <f t="shared" si="49"/>
        <v>118838033</v>
      </c>
      <c r="V208" s="19">
        <f t="shared" si="49"/>
        <v>38553391</v>
      </c>
      <c r="W208" s="19">
        <f t="shared" si="49"/>
        <v>335993557</v>
      </c>
    </row>
    <row r="209" spans="2:23">
      <c r="B209" s="19" t="str">
        <f t="shared" si="48"/>
        <v>1 - ADMINISTRACION CENTRAL</v>
      </c>
      <c r="C209" s="19" t="str">
        <f t="shared" si="48"/>
        <v>1-ACUEDUCTO</v>
      </c>
      <c r="D209" s="19" t="str">
        <f t="shared" si="48"/>
        <v>08-CMT</v>
      </c>
      <c r="E209" s="19" t="str">
        <f t="shared" si="48"/>
        <v>1.1.02.05.001.06 - Comercio y distribucion; alojamiento; servicios de suministro de comidas y bebidas; servicios de transporte; y servicios de distribucion de electricidad, gas y agua</v>
      </c>
      <c r="F209" s="19" t="str">
        <f t="shared" si="48"/>
        <v>1.2.3.2.09-VENTA DE BIENES Y SERVICIOS</v>
      </c>
      <c r="G209" s="19" t="str">
        <f t="shared" si="48"/>
        <v>4-Comercio y distribución alojamiento servicios de</v>
      </c>
      <c r="H209" s="19">
        <f t="shared" si="49"/>
        <v>9488173</v>
      </c>
      <c r="I209" s="19">
        <f t="shared" si="49"/>
        <v>9488173</v>
      </c>
      <c r="J209" s="19">
        <f t="shared" si="49"/>
        <v>0</v>
      </c>
      <c r="K209" s="19">
        <f t="shared" si="49"/>
        <v>0</v>
      </c>
      <c r="L209" s="19">
        <f t="shared" si="49"/>
        <v>0</v>
      </c>
      <c r="M209" s="19">
        <f t="shared" si="49"/>
        <v>0</v>
      </c>
      <c r="N209" s="19">
        <f t="shared" si="49"/>
        <v>0</v>
      </c>
      <c r="O209" s="19">
        <f t="shared" si="49"/>
        <v>9488173</v>
      </c>
      <c r="P209" s="19">
        <f t="shared" si="49"/>
        <v>2244111</v>
      </c>
      <c r="Q209" s="19">
        <f t="shared" si="49"/>
        <v>576491</v>
      </c>
      <c r="R209" s="19">
        <f t="shared" si="49"/>
        <v>2820602</v>
      </c>
      <c r="S209" s="19">
        <f t="shared" si="49"/>
        <v>1619190</v>
      </c>
      <c r="T209" s="19">
        <f t="shared" si="49"/>
        <v>428034</v>
      </c>
      <c r="U209" s="19">
        <f t="shared" si="49"/>
        <v>2047224</v>
      </c>
      <c r="V209" s="19">
        <f t="shared" si="49"/>
        <v>773378</v>
      </c>
      <c r="W209" s="19">
        <f t="shared" si="49"/>
        <v>6667571</v>
      </c>
    </row>
    <row r="210" spans="2:23">
      <c r="B210" s="19" t="str">
        <f t="shared" si="48"/>
        <v>1 - ADMINISTRACION CENTRAL</v>
      </c>
      <c r="C210" s="19" t="str">
        <f t="shared" si="48"/>
        <v>1-ACUEDUCTO</v>
      </c>
      <c r="D210" s="19" t="str">
        <f t="shared" si="48"/>
        <v>09-Aportes de Conexión</v>
      </c>
      <c r="E210" s="19" t="str">
        <f t="shared" si="48"/>
        <v>1.1.02.05.001.06 - Comercio y distribucion; alojamiento; servicios de suministro de comidas y bebidas; servicios de transporte; y servicios de distribucion de electricidad, gas y agua</v>
      </c>
      <c r="F210" s="19" t="str">
        <f t="shared" si="48"/>
        <v>1.2.3.2.09-VENTA DE BIENES Y SERVICIOS</v>
      </c>
      <c r="G210" s="19" t="str">
        <f t="shared" si="48"/>
        <v>4-Comercio y distribución alojamiento servicios de</v>
      </c>
      <c r="H210" s="19">
        <f t="shared" si="49"/>
        <v>16000000</v>
      </c>
      <c r="I210" s="19">
        <f t="shared" si="49"/>
        <v>16000000</v>
      </c>
      <c r="J210" s="19">
        <f t="shared" si="49"/>
        <v>0</v>
      </c>
      <c r="K210" s="19">
        <f t="shared" si="49"/>
        <v>0</v>
      </c>
      <c r="L210" s="19">
        <f t="shared" si="49"/>
        <v>0</v>
      </c>
      <c r="M210" s="19">
        <f t="shared" si="49"/>
        <v>0</v>
      </c>
      <c r="N210" s="19">
        <f t="shared" si="49"/>
        <v>0</v>
      </c>
      <c r="O210" s="19">
        <f t="shared" si="49"/>
        <v>16000000</v>
      </c>
      <c r="P210" s="19">
        <f t="shared" si="49"/>
        <v>2865456</v>
      </c>
      <c r="Q210" s="19">
        <f t="shared" si="49"/>
        <v>527774</v>
      </c>
      <c r="R210" s="19">
        <f t="shared" si="49"/>
        <v>3393230</v>
      </c>
      <c r="S210" s="19">
        <f t="shared" si="49"/>
        <v>2003651</v>
      </c>
      <c r="T210" s="19">
        <f t="shared" si="49"/>
        <v>527774</v>
      </c>
      <c r="U210" s="19">
        <f t="shared" si="49"/>
        <v>2531425</v>
      </c>
      <c r="V210" s="19">
        <f t="shared" si="49"/>
        <v>861805</v>
      </c>
      <c r="W210" s="19">
        <f t="shared" si="49"/>
        <v>12606770</v>
      </c>
    </row>
    <row r="211" spans="2:23">
      <c r="B211" s="19" t="str">
        <f t="shared" si="48"/>
        <v>1 - ADMINISTRACION CENTRAL</v>
      </c>
      <c r="C211" s="19" t="str">
        <f t="shared" si="48"/>
        <v>1-ACUEDUCTO</v>
      </c>
      <c r="D211" s="19" t="str">
        <f t="shared" si="48"/>
        <v>10-Reconexiones</v>
      </c>
      <c r="E211" s="19" t="str">
        <f t="shared" si="48"/>
        <v>1.1.02.05.001.06 - Comercio y distribucion; alojamiento; servicios de suministro de comidas y bebidas; servicios de transporte; y servicios de distribucion de electricidad, gas y agua</v>
      </c>
      <c r="F211" s="19" t="str">
        <f t="shared" si="48"/>
        <v>1.2.3.2.09-VENTA DE BIENES Y SERVICIOS</v>
      </c>
      <c r="G211" s="19" t="str">
        <f t="shared" si="48"/>
        <v>4-Comercio y distribución alojamiento servicios de</v>
      </c>
      <c r="H211" s="19">
        <f t="shared" si="49"/>
        <v>11000000</v>
      </c>
      <c r="I211" s="19">
        <f t="shared" si="49"/>
        <v>11000000</v>
      </c>
      <c r="J211" s="19">
        <f t="shared" si="49"/>
        <v>0</v>
      </c>
      <c r="K211" s="19">
        <f t="shared" si="49"/>
        <v>0</v>
      </c>
      <c r="L211" s="19">
        <f t="shared" si="49"/>
        <v>0</v>
      </c>
      <c r="M211" s="19">
        <f t="shared" si="49"/>
        <v>0</v>
      </c>
      <c r="N211" s="19">
        <f t="shared" si="49"/>
        <v>0</v>
      </c>
      <c r="O211" s="19">
        <f t="shared" si="49"/>
        <v>11000000</v>
      </c>
      <c r="P211" s="19">
        <f t="shared" si="49"/>
        <v>0</v>
      </c>
      <c r="Q211" s="19">
        <f t="shared" si="49"/>
        <v>0</v>
      </c>
      <c r="R211" s="19">
        <f t="shared" si="49"/>
        <v>0</v>
      </c>
      <c r="S211" s="19">
        <f t="shared" si="49"/>
        <v>0</v>
      </c>
      <c r="T211" s="19">
        <f t="shared" si="49"/>
        <v>0</v>
      </c>
      <c r="U211" s="19">
        <f t="shared" si="49"/>
        <v>0</v>
      </c>
      <c r="V211" s="19">
        <f t="shared" si="49"/>
        <v>0</v>
      </c>
      <c r="W211" s="19">
        <f t="shared" si="49"/>
        <v>11000000</v>
      </c>
    </row>
    <row r="212" spans="2:23">
      <c r="B212" s="19" t="str">
        <f t="shared" si="48"/>
        <v>1 - ADMINISTRACION CENTRAL</v>
      </c>
      <c r="C212" s="19" t="str">
        <f t="shared" si="48"/>
        <v>1-ACUEDUCTO</v>
      </c>
      <c r="D212" s="19" t="str">
        <f t="shared" si="48"/>
        <v xml:space="preserve">11-Otros Servicios </v>
      </c>
      <c r="E212" s="19" t="str">
        <f t="shared" si="48"/>
        <v>1.1.02.05.001.06 - Comercio y distribucion; alojamiento; servicios de suministro de comidas y bebidas; servicios de transporte; y servicios de distribucion de electricidad, gas y agua</v>
      </c>
      <c r="F212" s="19" t="str">
        <f t="shared" si="48"/>
        <v>1.2.3.2.09-VENTA DE BIENES Y SERVICIOS</v>
      </c>
      <c r="G212" s="19" t="str">
        <f t="shared" si="48"/>
        <v>4-Comercio y distribución alojamiento servicios de</v>
      </c>
      <c r="H212" s="19">
        <f t="shared" si="49"/>
        <v>34000000</v>
      </c>
      <c r="I212" s="19">
        <f t="shared" si="49"/>
        <v>34000000</v>
      </c>
      <c r="J212" s="19">
        <f t="shared" si="49"/>
        <v>0</v>
      </c>
      <c r="K212" s="19">
        <f t="shared" si="49"/>
        <v>0</v>
      </c>
      <c r="L212" s="19">
        <f t="shared" si="49"/>
        <v>0</v>
      </c>
      <c r="M212" s="19">
        <f t="shared" si="49"/>
        <v>0</v>
      </c>
      <c r="N212" s="19">
        <f t="shared" si="49"/>
        <v>0</v>
      </c>
      <c r="O212" s="19">
        <f t="shared" si="49"/>
        <v>34000000</v>
      </c>
      <c r="P212" s="19">
        <f t="shared" si="49"/>
        <v>0</v>
      </c>
      <c r="Q212" s="19">
        <f t="shared" si="49"/>
        <v>0</v>
      </c>
      <c r="R212" s="19">
        <f t="shared" si="49"/>
        <v>0</v>
      </c>
      <c r="S212" s="19">
        <f t="shared" si="49"/>
        <v>0</v>
      </c>
      <c r="T212" s="19">
        <f t="shared" si="49"/>
        <v>0</v>
      </c>
      <c r="U212" s="19">
        <f t="shared" si="49"/>
        <v>0</v>
      </c>
      <c r="V212" s="19">
        <f t="shared" si="49"/>
        <v>0</v>
      </c>
      <c r="W212" s="19">
        <f t="shared" si="49"/>
        <v>34000000</v>
      </c>
    </row>
    <row r="213" spans="2:23">
      <c r="B213" s="19" t="str">
        <f t="shared" si="48"/>
        <v>1 - ADMINISTRACION CENTRAL</v>
      </c>
      <c r="C213" s="19" t="str">
        <f t="shared" si="48"/>
        <v>1-ACUEDUCTO</v>
      </c>
      <c r="D213" s="19" t="str">
        <f t="shared" si="48"/>
        <v>18-Intereses por Mora</v>
      </c>
      <c r="E213" s="19" t="str">
        <f t="shared" si="48"/>
        <v>1.1.02.03.002 - Intereses de mora</v>
      </c>
      <c r="F213" s="19" t="str">
        <f t="shared" si="48"/>
        <v>1.2.3.2.07-OTRAS MULTAS, SANCIONES E INTERESES DE MORA</v>
      </c>
      <c r="G213" s="19" t="str">
        <f t="shared" si="48"/>
        <v>3-Intereses de mora</v>
      </c>
      <c r="H213" s="19">
        <f t="shared" si="49"/>
        <v>4000000</v>
      </c>
      <c r="I213" s="19">
        <f t="shared" si="49"/>
        <v>4000000</v>
      </c>
      <c r="J213" s="19">
        <f t="shared" si="49"/>
        <v>0</v>
      </c>
      <c r="K213" s="19">
        <f t="shared" si="49"/>
        <v>0</v>
      </c>
      <c r="L213" s="19">
        <f t="shared" si="49"/>
        <v>0</v>
      </c>
      <c r="M213" s="19">
        <f t="shared" si="49"/>
        <v>0</v>
      </c>
      <c r="N213" s="19">
        <f t="shared" si="49"/>
        <v>0</v>
      </c>
      <c r="O213" s="19">
        <f t="shared" si="49"/>
        <v>4000000</v>
      </c>
      <c r="P213" s="19">
        <f t="shared" si="49"/>
        <v>8295516</v>
      </c>
      <c r="Q213" s="19">
        <f t="shared" si="49"/>
        <v>1947904</v>
      </c>
      <c r="R213" s="19">
        <f t="shared" si="49"/>
        <v>10243420</v>
      </c>
      <c r="S213" s="19">
        <f t="shared" si="49"/>
        <v>1942775</v>
      </c>
      <c r="T213" s="19">
        <f t="shared" si="49"/>
        <v>1136764</v>
      </c>
      <c r="U213" s="19">
        <f t="shared" si="49"/>
        <v>3079539</v>
      </c>
      <c r="V213" s="19">
        <f t="shared" si="49"/>
        <v>7163881</v>
      </c>
      <c r="W213" s="19">
        <f t="shared" si="49"/>
        <v>-6243420</v>
      </c>
    </row>
    <row r="214" spans="2:23">
      <c r="B214" s="19" t="str">
        <f t="shared" si="48"/>
        <v>1 - ADMINISTRACION CENTRAL</v>
      </c>
      <c r="C214" s="19" t="str">
        <f t="shared" si="48"/>
        <v>1-ACUEDUCTO</v>
      </c>
      <c r="D214" s="19" t="str">
        <f t="shared" si="48"/>
        <v>19-Subsidio CF</v>
      </c>
      <c r="E214" s="19" t="str">
        <f t="shared" si="48"/>
        <v>1.1.02.06.007.02.05.01 - Subsidios de acueducto</v>
      </c>
      <c r="F214" s="19" t="str">
        <f t="shared" si="48"/>
        <v>1.2.3.3.05-SUBVENCIONES</v>
      </c>
      <c r="G214" s="19" t="str">
        <f t="shared" si="48"/>
        <v>9-Subsidios de acueducto</v>
      </c>
      <c r="H214" s="19">
        <f t="shared" si="49"/>
        <v>107836828</v>
      </c>
      <c r="I214" s="19">
        <f t="shared" si="49"/>
        <v>107836828</v>
      </c>
      <c r="J214" s="19">
        <f t="shared" si="49"/>
        <v>0</v>
      </c>
      <c r="K214" s="19">
        <f t="shared" si="49"/>
        <v>0</v>
      </c>
      <c r="L214" s="19">
        <f t="shared" si="49"/>
        <v>0</v>
      </c>
      <c r="M214" s="19">
        <f t="shared" si="49"/>
        <v>0</v>
      </c>
      <c r="N214" s="19">
        <f t="shared" si="49"/>
        <v>0</v>
      </c>
      <c r="O214" s="19">
        <f t="shared" si="49"/>
        <v>107836828</v>
      </c>
      <c r="P214" s="19">
        <f t="shared" si="49"/>
        <v>28271527</v>
      </c>
      <c r="Q214" s="19">
        <f t="shared" si="49"/>
        <v>7407027</v>
      </c>
      <c r="R214" s="19">
        <f t="shared" si="49"/>
        <v>35678554</v>
      </c>
      <c r="S214" s="19">
        <f t="shared" si="49"/>
        <v>3721282</v>
      </c>
      <c r="T214" s="19">
        <f t="shared" si="49"/>
        <v>0</v>
      </c>
      <c r="U214" s="19">
        <f t="shared" si="49"/>
        <v>3721282</v>
      </c>
      <c r="V214" s="19">
        <f t="shared" si="49"/>
        <v>31957272</v>
      </c>
      <c r="W214" s="19">
        <f t="shared" si="49"/>
        <v>72158274</v>
      </c>
    </row>
    <row r="215" spans="2:23">
      <c r="B215" s="19" t="str">
        <f t="shared" si="48"/>
        <v>1 - ADMINISTRACION CENTRAL</v>
      </c>
      <c r="C215" s="19" t="str">
        <f t="shared" si="48"/>
        <v>1-ACUEDUCTO</v>
      </c>
      <c r="D215" s="19" t="str">
        <f t="shared" si="48"/>
        <v>21-CMO</v>
      </c>
      <c r="E215" s="19" t="str">
        <f t="shared" si="48"/>
        <v>1.1.02.06.007.02.05.01 - Subsidios de acueducto</v>
      </c>
      <c r="F215" s="19" t="str">
        <f t="shared" si="48"/>
        <v>1.2.3.3.05-SUBVENCIONES</v>
      </c>
      <c r="G215" s="19" t="str">
        <f t="shared" si="48"/>
        <v>9-Subsidios de acueducto</v>
      </c>
      <c r="H215" s="19">
        <f t="shared" si="49"/>
        <v>118140143</v>
      </c>
      <c r="I215" s="19">
        <f t="shared" si="49"/>
        <v>118140143</v>
      </c>
      <c r="J215" s="19">
        <f t="shared" si="49"/>
        <v>0</v>
      </c>
      <c r="K215" s="19">
        <f t="shared" si="49"/>
        <v>0</v>
      </c>
      <c r="L215" s="19">
        <f t="shared" si="49"/>
        <v>0</v>
      </c>
      <c r="M215" s="19">
        <f t="shared" si="49"/>
        <v>0</v>
      </c>
      <c r="N215" s="19">
        <f t="shared" si="49"/>
        <v>0</v>
      </c>
      <c r="O215" s="19">
        <f t="shared" si="49"/>
        <v>118140143</v>
      </c>
      <c r="P215" s="19">
        <f t="shared" si="49"/>
        <v>31602886</v>
      </c>
      <c r="Q215" s="19">
        <f t="shared" si="49"/>
        <v>8359983</v>
      </c>
      <c r="R215" s="19">
        <f t="shared" si="49"/>
        <v>39962869</v>
      </c>
      <c r="S215" s="19">
        <f t="shared" si="49"/>
        <v>6272887</v>
      </c>
      <c r="T215" s="19">
        <f t="shared" si="49"/>
        <v>0</v>
      </c>
      <c r="U215" s="19">
        <f t="shared" si="49"/>
        <v>6272887</v>
      </c>
      <c r="V215" s="19">
        <f t="shared" si="49"/>
        <v>33689982</v>
      </c>
      <c r="W215" s="19">
        <f t="shared" si="49"/>
        <v>78177274</v>
      </c>
    </row>
    <row r="216" spans="2:23">
      <c r="B216" s="19" t="str">
        <f t="shared" si="48"/>
        <v>1 - ADMINISTRACION CENTRAL</v>
      </c>
      <c r="C216" s="19" t="str">
        <f t="shared" si="48"/>
        <v>1-ACUEDUCTO</v>
      </c>
      <c r="D216" s="19" t="str">
        <f t="shared" si="48"/>
        <v>22-CMI</v>
      </c>
      <c r="E216" s="19" t="str">
        <f t="shared" si="48"/>
        <v>1.1.02.06.007.02.05.01 - Subsidios de acueducto</v>
      </c>
      <c r="F216" s="19" t="str">
        <f t="shared" si="48"/>
        <v>1.2.3.3.05-SUBVENCIONES</v>
      </c>
      <c r="G216" s="19" t="str">
        <f t="shared" si="48"/>
        <v>9-Subsidios de acueducto</v>
      </c>
      <c r="H216" s="19">
        <f t="shared" si="49"/>
        <v>130708244</v>
      </c>
      <c r="I216" s="19">
        <f t="shared" si="49"/>
        <v>130708244</v>
      </c>
      <c r="J216" s="19">
        <f t="shared" si="49"/>
        <v>0</v>
      </c>
      <c r="K216" s="19">
        <f t="shared" si="49"/>
        <v>0</v>
      </c>
      <c r="L216" s="19">
        <f t="shared" si="49"/>
        <v>0</v>
      </c>
      <c r="M216" s="19">
        <f t="shared" si="49"/>
        <v>0</v>
      </c>
      <c r="N216" s="19">
        <f t="shared" si="49"/>
        <v>0</v>
      </c>
      <c r="O216" s="19">
        <f t="shared" si="49"/>
        <v>130708244</v>
      </c>
      <c r="P216" s="19">
        <f t="shared" si="49"/>
        <v>21171164</v>
      </c>
      <c r="Q216" s="19">
        <f t="shared" si="49"/>
        <v>5605020</v>
      </c>
      <c r="R216" s="19">
        <f t="shared" si="49"/>
        <v>26776184</v>
      </c>
      <c r="S216" s="19">
        <f t="shared" si="49"/>
        <v>264122</v>
      </c>
      <c r="T216" s="19">
        <f t="shared" si="49"/>
        <v>0</v>
      </c>
      <c r="U216" s="19">
        <f t="shared" si="49"/>
        <v>264122</v>
      </c>
      <c r="V216" s="19">
        <f t="shared" si="49"/>
        <v>26512062</v>
      </c>
      <c r="W216" s="19">
        <f t="shared" si="49"/>
        <v>103932060</v>
      </c>
    </row>
    <row r="217" spans="2:23">
      <c r="B217" s="19" t="str">
        <f t="shared" si="48"/>
        <v>1 - ADMINISTRACION CENTRAL</v>
      </c>
      <c r="C217" s="19" t="str">
        <f t="shared" si="48"/>
        <v>1-ACUEDUCTO</v>
      </c>
      <c r="D217" s="19" t="str">
        <f t="shared" si="48"/>
        <v>23-CMT</v>
      </c>
      <c r="E217" s="19" t="str">
        <f t="shared" si="48"/>
        <v>1.1.02.06.007.02.05.01 - Subsidios de acueducto</v>
      </c>
      <c r="F217" s="19" t="str">
        <f t="shared" si="48"/>
        <v>1.2.3.3.05-SUBVENCIONES</v>
      </c>
      <c r="G217" s="19" t="str">
        <f t="shared" si="48"/>
        <v>9-Subsidios de acueducto</v>
      </c>
      <c r="H217" s="19">
        <f t="shared" si="49"/>
        <v>2513622</v>
      </c>
      <c r="I217" s="19">
        <f t="shared" si="49"/>
        <v>2513622</v>
      </c>
      <c r="J217" s="19">
        <f t="shared" si="49"/>
        <v>0</v>
      </c>
      <c r="K217" s="19">
        <f t="shared" si="49"/>
        <v>0</v>
      </c>
      <c r="L217" s="19">
        <f t="shared" si="49"/>
        <v>0</v>
      </c>
      <c r="M217" s="19">
        <f t="shared" si="49"/>
        <v>0</v>
      </c>
      <c r="N217" s="19">
        <f t="shared" si="49"/>
        <v>0</v>
      </c>
      <c r="O217" s="19">
        <f t="shared" si="49"/>
        <v>2513622</v>
      </c>
      <c r="P217" s="19">
        <f t="shared" si="49"/>
        <v>448497</v>
      </c>
      <c r="Q217" s="19">
        <f t="shared" si="49"/>
        <v>118669</v>
      </c>
      <c r="R217" s="19">
        <f t="shared" si="49"/>
        <v>567166</v>
      </c>
      <c r="S217" s="19">
        <f t="shared" si="49"/>
        <v>66030</v>
      </c>
      <c r="T217" s="19">
        <f t="shared" si="49"/>
        <v>0</v>
      </c>
      <c r="U217" s="19">
        <f t="shared" si="49"/>
        <v>66030</v>
      </c>
      <c r="V217" s="19">
        <f t="shared" si="49"/>
        <v>501136</v>
      </c>
      <c r="W217" s="19">
        <f t="shared" si="49"/>
        <v>1946456</v>
      </c>
    </row>
    <row r="218" spans="2:23">
      <c r="B218" s="19" t="str">
        <f t="shared" si="48"/>
        <v>1 - ADMINISTRACION CENTRAL</v>
      </c>
      <c r="C218" s="19" t="str">
        <f t="shared" si="48"/>
        <v>1-ACUEDUCTO</v>
      </c>
      <c r="D218" s="19" t="str">
        <f t="shared" si="48"/>
        <v>31-Intereses y Rendimientos Financieros</v>
      </c>
      <c r="E218" s="19" t="str">
        <f t="shared" si="48"/>
        <v>1.2.05.02 - Depositos</v>
      </c>
      <c r="F218" s="19" t="str">
        <f t="shared" si="48"/>
        <v>1.3.2.3.05-OTROS RENDIMIENTOS FINANCIEROS</v>
      </c>
      <c r="G218" s="19" t="str">
        <f t="shared" si="48"/>
        <v>13-Depósitos</v>
      </c>
      <c r="H218" s="19">
        <f t="shared" si="49"/>
        <v>4000000</v>
      </c>
      <c r="I218" s="19">
        <f t="shared" si="49"/>
        <v>4000000</v>
      </c>
      <c r="J218" s="19">
        <f t="shared" si="49"/>
        <v>0</v>
      </c>
      <c r="K218" s="19">
        <f t="shared" si="49"/>
        <v>0</v>
      </c>
      <c r="L218" s="19">
        <f t="shared" si="49"/>
        <v>0</v>
      </c>
      <c r="M218" s="19">
        <f t="shared" si="49"/>
        <v>0</v>
      </c>
      <c r="N218" s="19">
        <f t="shared" si="49"/>
        <v>0</v>
      </c>
      <c r="O218" s="19">
        <f t="shared" si="49"/>
        <v>4000000</v>
      </c>
      <c r="P218" s="19">
        <f t="shared" si="49"/>
        <v>49929.23</v>
      </c>
      <c r="Q218" s="19">
        <f t="shared" si="49"/>
        <v>8209.7800000000007</v>
      </c>
      <c r="R218" s="19">
        <f t="shared" si="49"/>
        <v>58139.01</v>
      </c>
      <c r="S218" s="19">
        <f t="shared" si="49"/>
        <v>49929.23</v>
      </c>
      <c r="T218" s="19">
        <f t="shared" si="49"/>
        <v>8209.7800000000007</v>
      </c>
      <c r="U218" s="19">
        <f t="shared" si="49"/>
        <v>58139.01</v>
      </c>
      <c r="V218" s="19">
        <f t="shared" si="49"/>
        <v>0</v>
      </c>
      <c r="W218" s="19">
        <f t="shared" si="49"/>
        <v>3941860.99</v>
      </c>
    </row>
    <row r="219" spans="2:23">
      <c r="B219" s="19" t="str">
        <f t="shared" si="48"/>
        <v>1 - ADMINISTRACION CENTRAL</v>
      </c>
      <c r="C219" s="19" t="str">
        <f t="shared" si="48"/>
        <v>1-ACUEDUCTO</v>
      </c>
      <c r="D219" s="19" t="str">
        <f t="shared" si="48"/>
        <v>32-Recargos y Multas</v>
      </c>
      <c r="E219" s="19" t="str">
        <f t="shared" si="48"/>
        <v>1.1.02.03.001.04 - Sanciones contractuales</v>
      </c>
      <c r="F219" s="19" t="str">
        <f t="shared" si="48"/>
        <v>1.2.3.2.07-OTRAS MULTAS, SANCIONES E INTERESES DE MORA</v>
      </c>
      <c r="G219" s="19" t="str">
        <f t="shared" si="48"/>
        <v>2-Sanciones contractuales</v>
      </c>
      <c r="H219" s="19">
        <f t="shared" si="49"/>
        <v>2000</v>
      </c>
      <c r="I219" s="19">
        <f t="shared" si="49"/>
        <v>2000</v>
      </c>
      <c r="J219" s="19">
        <f t="shared" si="49"/>
        <v>0</v>
      </c>
      <c r="K219" s="19">
        <f t="shared" si="49"/>
        <v>0</v>
      </c>
      <c r="L219" s="19">
        <f t="shared" si="49"/>
        <v>0</v>
      </c>
      <c r="M219" s="19">
        <f t="shared" si="49"/>
        <v>0</v>
      </c>
      <c r="N219" s="19">
        <f t="shared" si="49"/>
        <v>0</v>
      </c>
      <c r="O219" s="19">
        <f t="shared" si="49"/>
        <v>2000</v>
      </c>
      <c r="P219" s="19">
        <f t="shared" si="49"/>
        <v>0</v>
      </c>
      <c r="Q219" s="19">
        <f t="shared" si="49"/>
        <v>0</v>
      </c>
      <c r="R219" s="19">
        <f t="shared" si="49"/>
        <v>0</v>
      </c>
      <c r="S219" s="19">
        <f t="shared" si="49"/>
        <v>0</v>
      </c>
      <c r="T219" s="19">
        <f t="shared" si="49"/>
        <v>0</v>
      </c>
      <c r="U219" s="19">
        <f t="shared" si="49"/>
        <v>0</v>
      </c>
      <c r="V219" s="19">
        <f t="shared" si="49"/>
        <v>0</v>
      </c>
      <c r="W219" s="19">
        <f t="shared" si="49"/>
        <v>2000</v>
      </c>
    </row>
    <row r="220" spans="2:23">
      <c r="B220" s="19" t="str">
        <f t="shared" si="48"/>
        <v>1 - ADMINISTRACION CENTRAL</v>
      </c>
      <c r="C220" s="19" t="str">
        <f t="shared" si="48"/>
        <v>1-ACUEDUCTO</v>
      </c>
      <c r="D220" s="19" t="str">
        <f t="shared" si="48"/>
        <v>33-Otros Ingresos y  Aprovechamientos</v>
      </c>
      <c r="E220" s="19" t="str">
        <f t="shared" si="48"/>
        <v>1.1.02.05.002.09 - Servicios para la comunidad, sociales y personales</v>
      </c>
      <c r="F220" s="19" t="str">
        <f t="shared" si="48"/>
        <v>1.2.3.2.09-VENTA DE BIENES Y SERVICIOS</v>
      </c>
      <c r="G220" s="19" t="str">
        <f t="shared" si="48"/>
        <v>7-Servicios para la comunidad, sociales y personales</v>
      </c>
      <c r="H220" s="19">
        <f t="shared" si="49"/>
        <v>13000000</v>
      </c>
      <c r="I220" s="19">
        <f t="shared" si="49"/>
        <v>13000000</v>
      </c>
      <c r="J220" s="19">
        <f t="shared" si="49"/>
        <v>0</v>
      </c>
      <c r="K220" s="19">
        <f t="shared" si="49"/>
        <v>0</v>
      </c>
      <c r="L220" s="19">
        <f t="shared" si="49"/>
        <v>0</v>
      </c>
      <c r="M220" s="19">
        <f t="shared" si="49"/>
        <v>0</v>
      </c>
      <c r="N220" s="19">
        <f t="shared" si="49"/>
        <v>0</v>
      </c>
      <c r="O220" s="19">
        <f t="shared" si="49"/>
        <v>13000000</v>
      </c>
      <c r="P220" s="19">
        <f t="shared" si="49"/>
        <v>2225349</v>
      </c>
      <c r="Q220" s="19">
        <f t="shared" si="49"/>
        <v>3395164</v>
      </c>
      <c r="R220" s="19">
        <f t="shared" si="49"/>
        <v>5620513</v>
      </c>
      <c r="S220" s="19">
        <f t="shared" si="49"/>
        <v>1943684</v>
      </c>
      <c r="T220" s="19">
        <f t="shared" si="49"/>
        <v>3393622</v>
      </c>
      <c r="U220" s="19">
        <f t="shared" si="49"/>
        <v>5337306</v>
      </c>
      <c r="V220" s="19">
        <f t="shared" si="49"/>
        <v>283207</v>
      </c>
      <c r="W220" s="19">
        <f t="shared" si="49"/>
        <v>7379487</v>
      </c>
    </row>
    <row r="221" spans="2:23">
      <c r="B221" s="19" t="str">
        <f t="shared" si="48"/>
        <v>1 - ADMINISTRACION CENTRAL</v>
      </c>
      <c r="C221" s="19" t="str">
        <f t="shared" si="48"/>
        <v>1-ACUEDUCTO</v>
      </c>
      <c r="D221" s="19" t="str">
        <f t="shared" si="48"/>
        <v>34-Superávit Vigencias Anteriores - Saldos Iniciales</v>
      </c>
      <c r="E221" s="19" t="str">
        <f t="shared" si="48"/>
        <v>1.2.10.02 - Superavit fiscal</v>
      </c>
      <c r="F221" s="19" t="str">
        <f t="shared" si="48"/>
        <v>1.3.3.2.09-R.B. VENTA DE BIENES Y SERVICIOS</v>
      </c>
      <c r="G221" s="19" t="str">
        <f t="shared" si="48"/>
        <v>16-Superávit fiscal</v>
      </c>
      <c r="H221" s="19">
        <f t="shared" si="49"/>
        <v>2000</v>
      </c>
      <c r="I221" s="19">
        <f t="shared" si="49"/>
        <v>2000</v>
      </c>
      <c r="J221" s="19">
        <f t="shared" si="49"/>
        <v>50673.63</v>
      </c>
      <c r="K221" s="19">
        <f t="shared" si="49"/>
        <v>0</v>
      </c>
      <c r="L221" s="19">
        <f t="shared" si="49"/>
        <v>0</v>
      </c>
      <c r="M221" s="19">
        <f t="shared" si="49"/>
        <v>0</v>
      </c>
      <c r="N221" s="19">
        <f t="shared" si="49"/>
        <v>50673.63</v>
      </c>
      <c r="O221" s="19">
        <f t="shared" si="49"/>
        <v>52673.63</v>
      </c>
      <c r="P221" s="19">
        <f t="shared" si="49"/>
        <v>50673.63</v>
      </c>
      <c r="Q221" s="19">
        <f t="shared" si="49"/>
        <v>0</v>
      </c>
      <c r="R221" s="19">
        <f t="shared" si="49"/>
        <v>50673.63</v>
      </c>
      <c r="S221" s="19">
        <f t="shared" si="49"/>
        <v>50673.63</v>
      </c>
      <c r="T221" s="19">
        <f t="shared" si="49"/>
        <v>0</v>
      </c>
      <c r="U221" s="19">
        <f t="shared" si="49"/>
        <v>50673.63</v>
      </c>
      <c r="V221" s="19">
        <f t="shared" si="49"/>
        <v>0</v>
      </c>
      <c r="W221" s="19">
        <f t="shared" ref="W221" si="50">+W29+W97</f>
        <v>2000</v>
      </c>
    </row>
    <row r="222" spans="2:23">
      <c r="B222" s="19" t="str">
        <f t="shared" ref="B222:G237" si="51">+B30</f>
        <v>1 - ADMINISTRACION CENTRAL</v>
      </c>
      <c r="C222" s="19" t="str">
        <f t="shared" si="51"/>
        <v>1-ACUEDUCTO</v>
      </c>
      <c r="D222" s="19" t="str">
        <f t="shared" si="51"/>
        <v>35-Recuperación cartera Propia</v>
      </c>
      <c r="E222" s="19" t="str">
        <f t="shared" si="51"/>
        <v>1.2.09.03 - De personas naturales</v>
      </c>
      <c r="F222" s="19" t="str">
        <f t="shared" si="51"/>
        <v>1.3.1.1.09-RECUPERACION DE CARTERA PRESTAMOS</v>
      </c>
      <c r="G222" s="19" t="str">
        <f t="shared" si="51"/>
        <v>15-De personas naturales</v>
      </c>
      <c r="H222" s="19">
        <f t="shared" ref="H222:W226" si="52">+H30+H98</f>
        <v>12000000</v>
      </c>
      <c r="I222" s="19">
        <f t="shared" si="52"/>
        <v>12000000</v>
      </c>
      <c r="J222" s="19">
        <f t="shared" si="52"/>
        <v>0</v>
      </c>
      <c r="K222" s="19">
        <f t="shared" si="52"/>
        <v>0</v>
      </c>
      <c r="L222" s="19">
        <f t="shared" si="52"/>
        <v>0</v>
      </c>
      <c r="M222" s="19">
        <f t="shared" si="52"/>
        <v>0</v>
      </c>
      <c r="N222" s="19">
        <f t="shared" si="52"/>
        <v>0</v>
      </c>
      <c r="O222" s="19">
        <f t="shared" si="52"/>
        <v>12000000</v>
      </c>
      <c r="P222" s="19">
        <f t="shared" si="52"/>
        <v>0</v>
      </c>
      <c r="Q222" s="19">
        <f t="shared" si="52"/>
        <v>0</v>
      </c>
      <c r="R222" s="19">
        <f t="shared" si="52"/>
        <v>0</v>
      </c>
      <c r="S222" s="19">
        <f t="shared" si="52"/>
        <v>14369980</v>
      </c>
      <c r="T222" s="19">
        <f t="shared" si="52"/>
        <v>2093114</v>
      </c>
      <c r="U222" s="19">
        <f t="shared" si="52"/>
        <v>16463094</v>
      </c>
      <c r="V222" s="19">
        <f t="shared" si="52"/>
        <v>-16463094</v>
      </c>
      <c r="W222" s="19">
        <f t="shared" si="52"/>
        <v>12000000</v>
      </c>
    </row>
    <row r="223" spans="2:23">
      <c r="B223" s="19" t="str">
        <f t="shared" si="51"/>
        <v>1 - ADMINISTRACION CENTRAL</v>
      </c>
      <c r="C223" s="19" t="str">
        <f t="shared" si="51"/>
        <v>1-ACUEDUCTO</v>
      </c>
      <c r="D223" s="19" t="str">
        <f t="shared" si="51"/>
        <v>36-Recursos del crédito</v>
      </c>
      <c r="E223" s="19" t="str">
        <f t="shared" si="51"/>
        <v>1.2.07.01.001 - Banca comercial</v>
      </c>
      <c r="F223" s="19" t="str">
        <f t="shared" si="51"/>
        <v>1.3.1.1.05-RECURSOS DE CREDITO INTERNO</v>
      </c>
      <c r="G223" s="19" t="str">
        <f t="shared" si="51"/>
        <v>14-Banca comercial</v>
      </c>
      <c r="H223" s="19">
        <f t="shared" si="52"/>
        <v>2000</v>
      </c>
      <c r="I223" s="19">
        <f t="shared" si="52"/>
        <v>2000</v>
      </c>
      <c r="J223" s="19">
        <f t="shared" si="52"/>
        <v>0</v>
      </c>
      <c r="K223" s="19">
        <f t="shared" si="52"/>
        <v>0</v>
      </c>
      <c r="L223" s="19">
        <f t="shared" si="52"/>
        <v>0</v>
      </c>
      <c r="M223" s="19">
        <f t="shared" si="52"/>
        <v>0</v>
      </c>
      <c r="N223" s="19">
        <f t="shared" si="52"/>
        <v>0</v>
      </c>
      <c r="O223" s="19">
        <f t="shared" si="52"/>
        <v>2000</v>
      </c>
      <c r="P223" s="19">
        <f t="shared" si="52"/>
        <v>0</v>
      </c>
      <c r="Q223" s="19">
        <f t="shared" si="52"/>
        <v>0</v>
      </c>
      <c r="R223" s="19">
        <f t="shared" si="52"/>
        <v>0</v>
      </c>
      <c r="S223" s="19">
        <f t="shared" si="52"/>
        <v>0</v>
      </c>
      <c r="T223" s="19">
        <f t="shared" si="52"/>
        <v>0</v>
      </c>
      <c r="U223" s="19">
        <f t="shared" si="52"/>
        <v>0</v>
      </c>
      <c r="V223" s="19">
        <f t="shared" si="52"/>
        <v>0</v>
      </c>
      <c r="W223" s="19">
        <f t="shared" si="52"/>
        <v>2000</v>
      </c>
    </row>
    <row r="224" spans="2:23">
      <c r="B224" s="19" t="str">
        <f t="shared" si="51"/>
        <v>1 - ADMINISTRACION CENTRAL</v>
      </c>
      <c r="C224" s="19" t="str">
        <f t="shared" si="51"/>
        <v>1-ACUEDUCTO</v>
      </c>
      <c r="D224" s="19" t="str">
        <f t="shared" si="51"/>
        <v>37-Aportes y Contribuciones</v>
      </c>
      <c r="E224" s="19" t="str">
        <f t="shared" si="51"/>
        <v>1.2.15.01.004 - De municipios</v>
      </c>
      <c r="F224" s="19" t="str">
        <f t="shared" si="51"/>
        <v>1.3.1.1.13-CAPITALIZACIONES</v>
      </c>
      <c r="G224" s="19" t="str">
        <f t="shared" si="51"/>
        <v>17-De municipios</v>
      </c>
      <c r="H224" s="19">
        <f t="shared" si="52"/>
        <v>2000</v>
      </c>
      <c r="I224" s="19">
        <f t="shared" si="52"/>
        <v>2000</v>
      </c>
      <c r="J224" s="19">
        <f t="shared" si="52"/>
        <v>0</v>
      </c>
      <c r="K224" s="19">
        <f t="shared" si="52"/>
        <v>0</v>
      </c>
      <c r="L224" s="19">
        <f t="shared" si="52"/>
        <v>0</v>
      </c>
      <c r="M224" s="19">
        <f t="shared" si="52"/>
        <v>0</v>
      </c>
      <c r="N224" s="19">
        <f t="shared" si="52"/>
        <v>0</v>
      </c>
      <c r="O224" s="19">
        <f t="shared" si="52"/>
        <v>2000</v>
      </c>
      <c r="P224" s="19">
        <f t="shared" si="52"/>
        <v>0</v>
      </c>
      <c r="Q224" s="19">
        <f t="shared" si="52"/>
        <v>0</v>
      </c>
      <c r="R224" s="19">
        <f t="shared" si="52"/>
        <v>0</v>
      </c>
      <c r="S224" s="19">
        <f t="shared" si="52"/>
        <v>0</v>
      </c>
      <c r="T224" s="19">
        <f t="shared" si="52"/>
        <v>0</v>
      </c>
      <c r="U224" s="19">
        <f t="shared" si="52"/>
        <v>0</v>
      </c>
      <c r="V224" s="19">
        <f t="shared" si="52"/>
        <v>0</v>
      </c>
      <c r="W224" s="19">
        <f t="shared" si="52"/>
        <v>2000</v>
      </c>
    </row>
    <row r="225" spans="2:23">
      <c r="B225" s="19" t="str">
        <f t="shared" si="51"/>
        <v>1 - ADMINISTRACION CENTRAL</v>
      </c>
      <c r="C225" s="19" t="str">
        <f t="shared" si="51"/>
        <v>1-ACUEDUCTO</v>
      </c>
      <c r="D225" s="19" t="str">
        <f t="shared" si="51"/>
        <v>38-Aportes mediante Convenio</v>
      </c>
      <c r="E225" s="19" t="str">
        <f t="shared" si="51"/>
        <v>1.1.02.06.006.06 - Otras unidades de gobierno</v>
      </c>
      <c r="F225" s="19" t="str">
        <f t="shared" si="51"/>
        <v>1.2.3.3.04-OTRAS TRANSFERENCIAS CORRIENTES DE OTRAS ENTIDADES DEL GOBIERNO GENERAL</v>
      </c>
      <c r="G225" s="19" t="str">
        <f t="shared" si="51"/>
        <v>8-Otras unidades de gobierno</v>
      </c>
      <c r="H225" s="19">
        <f t="shared" si="52"/>
        <v>2000</v>
      </c>
      <c r="I225" s="19">
        <f t="shared" si="52"/>
        <v>2000</v>
      </c>
      <c r="J225" s="19">
        <f t="shared" si="52"/>
        <v>0</v>
      </c>
      <c r="K225" s="19">
        <f t="shared" si="52"/>
        <v>0</v>
      </c>
      <c r="L225" s="19">
        <f t="shared" si="52"/>
        <v>0</v>
      </c>
      <c r="M225" s="19">
        <f t="shared" si="52"/>
        <v>0</v>
      </c>
      <c r="N225" s="19">
        <f t="shared" si="52"/>
        <v>0</v>
      </c>
      <c r="O225" s="19">
        <f t="shared" si="52"/>
        <v>2000</v>
      </c>
      <c r="P225" s="19">
        <f t="shared" si="52"/>
        <v>0</v>
      </c>
      <c r="Q225" s="19">
        <f t="shared" si="52"/>
        <v>0</v>
      </c>
      <c r="R225" s="19">
        <f t="shared" si="52"/>
        <v>0</v>
      </c>
      <c r="S225" s="19">
        <f t="shared" si="52"/>
        <v>0</v>
      </c>
      <c r="T225" s="19">
        <f t="shared" si="52"/>
        <v>0</v>
      </c>
      <c r="U225" s="19">
        <f t="shared" si="52"/>
        <v>0</v>
      </c>
      <c r="V225" s="19">
        <f t="shared" si="52"/>
        <v>0</v>
      </c>
      <c r="W225" s="19">
        <f t="shared" si="52"/>
        <v>2000</v>
      </c>
    </row>
    <row r="226" spans="2:23">
      <c r="B226" s="19" t="str">
        <f t="shared" si="51"/>
        <v>1 - ADMINISTRACION CENTRAL</v>
      </c>
      <c r="C226" s="19" t="str">
        <f t="shared" si="51"/>
        <v>1-ACUEDUCTO</v>
      </c>
      <c r="D226" s="19" t="str">
        <f t="shared" si="51"/>
        <v>39-Arriendo comodato</v>
      </c>
      <c r="E226" s="19" t="str">
        <f t="shared" si="51"/>
        <v>1.1.02.05.002.07 - Servicios financieros y servicios conexos; servicios inmobiliarios; y servicios de arrendamiento y leasing</v>
      </c>
      <c r="F226" s="19" t="str">
        <f t="shared" si="51"/>
        <v>1.2.3.2.09-VENTA DE BIENES Y SERVICIOS</v>
      </c>
      <c r="G226" s="19" t="str">
        <f t="shared" si="51"/>
        <v>6-Servicios financieros y servicios conexos servici</v>
      </c>
      <c r="H226" s="19">
        <f t="shared" si="52"/>
        <v>2000</v>
      </c>
      <c r="I226" s="19">
        <f t="shared" si="52"/>
        <v>2000</v>
      </c>
      <c r="J226" s="19">
        <f t="shared" si="52"/>
        <v>0</v>
      </c>
      <c r="K226" s="19">
        <f t="shared" si="52"/>
        <v>0</v>
      </c>
      <c r="L226" s="19">
        <f t="shared" si="52"/>
        <v>0</v>
      </c>
      <c r="M226" s="19">
        <f t="shared" si="52"/>
        <v>0</v>
      </c>
      <c r="N226" s="19">
        <f t="shared" si="52"/>
        <v>0</v>
      </c>
      <c r="O226" s="19">
        <f t="shared" si="52"/>
        <v>2000</v>
      </c>
      <c r="P226" s="19">
        <f t="shared" si="52"/>
        <v>0</v>
      </c>
      <c r="Q226" s="19">
        <f t="shared" si="52"/>
        <v>0</v>
      </c>
      <c r="R226" s="19">
        <f t="shared" si="52"/>
        <v>0</v>
      </c>
      <c r="S226" s="19">
        <f t="shared" si="52"/>
        <v>0</v>
      </c>
      <c r="T226" s="19">
        <f t="shared" si="52"/>
        <v>0</v>
      </c>
      <c r="U226" s="19">
        <f t="shared" si="52"/>
        <v>0</v>
      </c>
      <c r="V226" s="19">
        <f t="shared" si="52"/>
        <v>0</v>
      </c>
      <c r="W226" s="19">
        <f t="shared" si="52"/>
        <v>2000</v>
      </c>
    </row>
    <row r="227" spans="2:23">
      <c r="B227" s="29" t="s">
        <v>94</v>
      </c>
      <c r="C227" s="29" t="s">
        <v>94</v>
      </c>
      <c r="D227" s="29" t="str">
        <f t="shared" si="51"/>
        <v>Area</v>
      </c>
      <c r="E227" s="29">
        <f t="shared" si="51"/>
        <v>0</v>
      </c>
      <c r="F227" s="29">
        <f t="shared" si="51"/>
        <v>0</v>
      </c>
      <c r="G227" s="29" t="str">
        <f t="shared" si="51"/>
        <v>Destino vs fuente</v>
      </c>
      <c r="H227" s="29">
        <f>SUM(H228:H247)</f>
        <v>907606509</v>
      </c>
      <c r="I227" s="29">
        <f>SUM(I228:I247)</f>
        <v>907606509</v>
      </c>
      <c r="J227" s="29">
        <f t="shared" ref="J227:W227" si="53">SUM(J228:J247)</f>
        <v>317331030.81999999</v>
      </c>
      <c r="K227" s="29">
        <f t="shared" si="53"/>
        <v>0</v>
      </c>
      <c r="L227" s="29">
        <f t="shared" si="53"/>
        <v>0</v>
      </c>
      <c r="M227" s="29">
        <f t="shared" si="53"/>
        <v>0</v>
      </c>
      <c r="N227" s="29">
        <f t="shared" si="53"/>
        <v>317331030.81999999</v>
      </c>
      <c r="O227" s="29">
        <f t="shared" si="53"/>
        <v>1224937539.8199999</v>
      </c>
      <c r="P227" s="29">
        <f t="shared" si="53"/>
        <v>577737110.63</v>
      </c>
      <c r="Q227" s="29">
        <f t="shared" si="53"/>
        <v>69459485.739999995</v>
      </c>
      <c r="R227" s="29">
        <f t="shared" si="53"/>
        <v>647196596.37</v>
      </c>
      <c r="S227" s="29">
        <f t="shared" si="53"/>
        <v>592569619.63</v>
      </c>
      <c r="T227" s="29">
        <f t="shared" si="53"/>
        <v>44849584.740000002</v>
      </c>
      <c r="U227" s="29">
        <f t="shared" si="53"/>
        <v>637419204.37</v>
      </c>
      <c r="V227" s="29">
        <f t="shared" si="53"/>
        <v>9777392</v>
      </c>
      <c r="W227" s="29">
        <f t="shared" si="53"/>
        <v>577740943.45000005</v>
      </c>
    </row>
    <row r="228" spans="2:23">
      <c r="B228" s="19" t="str">
        <f t="shared" ref="B228:G243" si="54">+B36</f>
        <v>1 - ADMINISTRACION CENTRAL</v>
      </c>
      <c r="C228" s="19" t="str">
        <f t="shared" si="54"/>
        <v>2-ALCANTARILLADO</v>
      </c>
      <c r="D228" s="19" t="str">
        <f t="shared" si="51"/>
        <v>05-Cargo Fijo</v>
      </c>
      <c r="E228" s="19" t="str">
        <f t="shared" si="51"/>
        <v>1.1.02.05.001.09 - Servicios para la comunidad, sociales y personales</v>
      </c>
      <c r="F228" s="19" t="str">
        <f t="shared" si="51"/>
        <v>1.2.3.2.09-VENTA DE BIENES Y SERVICIOS</v>
      </c>
      <c r="G228" s="19" t="str">
        <f t="shared" si="51"/>
        <v>5-Servicios para la comunidad, sociales y personales</v>
      </c>
      <c r="H228" s="19">
        <f t="shared" ref="H228:W243" si="55">+H36+H104</f>
        <v>118395455</v>
      </c>
      <c r="I228" s="19">
        <f t="shared" si="55"/>
        <v>118395455</v>
      </c>
      <c r="J228" s="19">
        <f t="shared" si="55"/>
        <v>0</v>
      </c>
      <c r="K228" s="19">
        <f t="shared" si="55"/>
        <v>0</v>
      </c>
      <c r="L228" s="19">
        <f t="shared" si="55"/>
        <v>0</v>
      </c>
      <c r="M228" s="19">
        <f t="shared" si="55"/>
        <v>0</v>
      </c>
      <c r="N228" s="19">
        <f t="shared" si="55"/>
        <v>0</v>
      </c>
      <c r="O228" s="19">
        <f t="shared" si="55"/>
        <v>118395455</v>
      </c>
      <c r="P228" s="19">
        <f t="shared" si="55"/>
        <v>47888138</v>
      </c>
      <c r="Q228" s="19">
        <f t="shared" si="55"/>
        <v>12288835</v>
      </c>
      <c r="R228" s="19">
        <f t="shared" si="55"/>
        <v>60176973</v>
      </c>
      <c r="S228" s="19">
        <f t="shared" si="55"/>
        <v>43074609</v>
      </c>
      <c r="T228" s="19">
        <f t="shared" si="55"/>
        <v>11436266</v>
      </c>
      <c r="U228" s="19">
        <f t="shared" si="55"/>
        <v>54510875</v>
      </c>
      <c r="V228" s="19">
        <f t="shared" si="55"/>
        <v>5666098</v>
      </c>
      <c r="W228" s="19">
        <f t="shared" si="55"/>
        <v>58218482</v>
      </c>
    </row>
    <row r="229" spans="2:23">
      <c r="B229" s="19" t="str">
        <f t="shared" si="54"/>
        <v>1 - ADMINISTRACION CENTRAL</v>
      </c>
      <c r="C229" s="19" t="str">
        <f t="shared" si="54"/>
        <v>2-ALCANTARILLADO</v>
      </c>
      <c r="D229" s="19" t="str">
        <f t="shared" si="51"/>
        <v>06-CMO</v>
      </c>
      <c r="E229" s="19" t="str">
        <f t="shared" si="51"/>
        <v>1.1.02.05.001.09 - Servicios para la comunidad, sociales y personales</v>
      </c>
      <c r="F229" s="19" t="str">
        <f t="shared" si="51"/>
        <v>1.2.3.2.09-VENTA DE BIENES Y SERVICIOS</v>
      </c>
      <c r="G229" s="19" t="str">
        <f t="shared" si="51"/>
        <v>5-Servicios para la comunidad, sociales y personales</v>
      </c>
      <c r="H229" s="19">
        <f t="shared" si="55"/>
        <v>347651974</v>
      </c>
      <c r="I229" s="19">
        <f t="shared" si="55"/>
        <v>347651974</v>
      </c>
      <c r="J229" s="19">
        <f t="shared" si="55"/>
        <v>0</v>
      </c>
      <c r="K229" s="19">
        <f t="shared" si="55"/>
        <v>0</v>
      </c>
      <c r="L229" s="19">
        <f t="shared" si="55"/>
        <v>0</v>
      </c>
      <c r="M229" s="19">
        <f t="shared" si="55"/>
        <v>0</v>
      </c>
      <c r="N229" s="19">
        <f t="shared" si="55"/>
        <v>0</v>
      </c>
      <c r="O229" s="19">
        <f t="shared" si="55"/>
        <v>347651974</v>
      </c>
      <c r="P229" s="19">
        <f t="shared" si="55"/>
        <v>100935452</v>
      </c>
      <c r="Q229" s="19">
        <f t="shared" si="55"/>
        <v>27934802</v>
      </c>
      <c r="R229" s="19">
        <f t="shared" si="55"/>
        <v>128870254</v>
      </c>
      <c r="S229" s="19">
        <f t="shared" si="55"/>
        <v>81222949</v>
      </c>
      <c r="T229" s="19">
        <f t="shared" si="55"/>
        <v>20413442</v>
      </c>
      <c r="U229" s="19">
        <f t="shared" si="55"/>
        <v>101636391</v>
      </c>
      <c r="V229" s="19">
        <f t="shared" si="55"/>
        <v>27233863</v>
      </c>
      <c r="W229" s="19">
        <f t="shared" si="55"/>
        <v>218781720</v>
      </c>
    </row>
    <row r="230" spans="2:23">
      <c r="B230" s="19" t="str">
        <f t="shared" si="54"/>
        <v>1 - ADMINISTRACION CENTRAL</v>
      </c>
      <c r="C230" s="19" t="str">
        <f t="shared" si="54"/>
        <v>2-ALCANTARILLADO</v>
      </c>
      <c r="D230" s="19" t="str">
        <f t="shared" si="51"/>
        <v>07-CMI</v>
      </c>
      <c r="E230" s="19" t="str">
        <f t="shared" si="51"/>
        <v>1.1.02.05.001.09 - Servicios para la comunidad, sociales y personales</v>
      </c>
      <c r="F230" s="19" t="str">
        <f t="shared" si="51"/>
        <v>1.2.3.2.09-VENTA DE BIENES Y SERVICIOS</v>
      </c>
      <c r="G230" s="19" t="str">
        <f t="shared" si="51"/>
        <v>5-Servicios para la comunidad, sociales y personales</v>
      </c>
      <c r="H230" s="19">
        <f t="shared" si="55"/>
        <v>74089765</v>
      </c>
      <c r="I230" s="19">
        <f t="shared" si="55"/>
        <v>74089765</v>
      </c>
      <c r="J230" s="19">
        <f t="shared" si="55"/>
        <v>0</v>
      </c>
      <c r="K230" s="19">
        <f t="shared" si="55"/>
        <v>0</v>
      </c>
      <c r="L230" s="19">
        <f t="shared" si="55"/>
        <v>0</v>
      </c>
      <c r="M230" s="19">
        <f t="shared" si="55"/>
        <v>0</v>
      </c>
      <c r="N230" s="19">
        <f t="shared" si="55"/>
        <v>0</v>
      </c>
      <c r="O230" s="19">
        <f t="shared" si="55"/>
        <v>74089765</v>
      </c>
      <c r="P230" s="19">
        <f t="shared" si="55"/>
        <v>18380691</v>
      </c>
      <c r="Q230" s="19">
        <f t="shared" si="55"/>
        <v>5029022</v>
      </c>
      <c r="R230" s="19">
        <f t="shared" si="55"/>
        <v>23409713</v>
      </c>
      <c r="S230" s="19">
        <f t="shared" si="55"/>
        <v>15292978</v>
      </c>
      <c r="T230" s="19">
        <f t="shared" si="55"/>
        <v>3791644</v>
      </c>
      <c r="U230" s="19">
        <f t="shared" si="55"/>
        <v>19084622</v>
      </c>
      <c r="V230" s="19">
        <f t="shared" si="55"/>
        <v>4325091</v>
      </c>
      <c r="W230" s="19">
        <f t="shared" si="55"/>
        <v>50680052</v>
      </c>
    </row>
    <row r="231" spans="2:23">
      <c r="B231" s="19" t="str">
        <f t="shared" si="54"/>
        <v>1 - ADMINISTRACION CENTRAL</v>
      </c>
      <c r="C231" s="19" t="str">
        <f t="shared" si="54"/>
        <v>2-ALCANTARILLADO</v>
      </c>
      <c r="D231" s="19" t="str">
        <f t="shared" si="51"/>
        <v>08-CMT</v>
      </c>
      <c r="E231" s="19" t="str">
        <f t="shared" si="51"/>
        <v>1.1.02.05.001.09 - Servicios para la comunidad, sociales y personales</v>
      </c>
      <c r="F231" s="19" t="str">
        <f t="shared" si="51"/>
        <v>1.2.3.2.09-VENTA DE BIENES Y SERVICIOS</v>
      </c>
      <c r="G231" s="19" t="str">
        <f t="shared" si="51"/>
        <v>5-Servicios para la comunidad, sociales y personales</v>
      </c>
      <c r="H231" s="19">
        <f t="shared" si="55"/>
        <v>148179530</v>
      </c>
      <c r="I231" s="19">
        <f t="shared" si="55"/>
        <v>148179530</v>
      </c>
      <c r="J231" s="19">
        <f t="shared" si="55"/>
        <v>0</v>
      </c>
      <c r="K231" s="19">
        <f t="shared" si="55"/>
        <v>0</v>
      </c>
      <c r="L231" s="19">
        <f t="shared" si="55"/>
        <v>0</v>
      </c>
      <c r="M231" s="19">
        <f t="shared" si="55"/>
        <v>0</v>
      </c>
      <c r="N231" s="19">
        <f t="shared" si="55"/>
        <v>0</v>
      </c>
      <c r="O231" s="19">
        <f t="shared" si="55"/>
        <v>148179530</v>
      </c>
      <c r="P231" s="19">
        <f t="shared" si="55"/>
        <v>37067008</v>
      </c>
      <c r="Q231" s="19">
        <f t="shared" si="55"/>
        <v>10137745</v>
      </c>
      <c r="R231" s="19">
        <f t="shared" si="55"/>
        <v>47204753</v>
      </c>
      <c r="S231" s="19">
        <f t="shared" si="55"/>
        <v>30874148</v>
      </c>
      <c r="T231" s="19">
        <f t="shared" si="55"/>
        <v>7651351</v>
      </c>
      <c r="U231" s="19">
        <f t="shared" si="55"/>
        <v>38525499</v>
      </c>
      <c r="V231" s="19">
        <f t="shared" si="55"/>
        <v>8679254</v>
      </c>
      <c r="W231" s="19">
        <f t="shared" si="55"/>
        <v>100974777</v>
      </c>
    </row>
    <row r="232" spans="2:23">
      <c r="B232" s="19" t="str">
        <f t="shared" si="54"/>
        <v>1 - ADMINISTRACION CENTRAL</v>
      </c>
      <c r="C232" s="19" t="str">
        <f t="shared" si="54"/>
        <v>2-ALCANTARILLADO</v>
      </c>
      <c r="D232" s="19" t="str">
        <f t="shared" si="51"/>
        <v>09-Aportes de Conexión</v>
      </c>
      <c r="E232" s="19" t="str">
        <f t="shared" si="51"/>
        <v>1.1.02.05.001.09 - Servicios para la comunidad, sociales y personales</v>
      </c>
      <c r="F232" s="19" t="str">
        <f t="shared" si="51"/>
        <v>1.2.3.2.09-VENTA DE BIENES Y SERVICIOS</v>
      </c>
      <c r="G232" s="19" t="str">
        <f t="shared" si="51"/>
        <v>5-Servicios para la comunidad, sociales y personales</v>
      </c>
      <c r="H232" s="19">
        <f t="shared" si="55"/>
        <v>7000000</v>
      </c>
      <c r="I232" s="19">
        <f t="shared" si="55"/>
        <v>7000000</v>
      </c>
      <c r="J232" s="19">
        <f t="shared" si="55"/>
        <v>0</v>
      </c>
      <c r="K232" s="19">
        <f t="shared" si="55"/>
        <v>0</v>
      </c>
      <c r="L232" s="19">
        <f t="shared" si="55"/>
        <v>0</v>
      </c>
      <c r="M232" s="19">
        <f t="shared" si="55"/>
        <v>0</v>
      </c>
      <c r="N232" s="19">
        <f t="shared" si="55"/>
        <v>0</v>
      </c>
      <c r="O232" s="19">
        <f t="shared" si="55"/>
        <v>7000000</v>
      </c>
      <c r="P232" s="19">
        <f t="shared" si="55"/>
        <v>2166798</v>
      </c>
      <c r="Q232" s="19">
        <f t="shared" si="55"/>
        <v>324865</v>
      </c>
      <c r="R232" s="19">
        <f t="shared" si="55"/>
        <v>2491663</v>
      </c>
      <c r="S232" s="19">
        <f t="shared" si="55"/>
        <v>1652658</v>
      </c>
      <c r="T232" s="19">
        <f t="shared" si="55"/>
        <v>324865</v>
      </c>
      <c r="U232" s="19">
        <f t="shared" si="55"/>
        <v>1977523</v>
      </c>
      <c r="V232" s="19">
        <f t="shared" si="55"/>
        <v>514140</v>
      </c>
      <c r="W232" s="19">
        <f t="shared" si="55"/>
        <v>4508337</v>
      </c>
    </row>
    <row r="233" spans="2:23">
      <c r="B233" s="19" t="str">
        <f t="shared" si="54"/>
        <v>1 - ADMINISTRACION CENTRAL</v>
      </c>
      <c r="C233" s="19" t="str">
        <f t="shared" si="54"/>
        <v>2-ALCANTARILLADO</v>
      </c>
      <c r="D233" s="19" t="str">
        <f t="shared" si="51"/>
        <v xml:space="preserve">11-Otros Servicios </v>
      </c>
      <c r="E233" s="19" t="str">
        <f t="shared" si="51"/>
        <v>1.1.02.05.001.09 - Servicios para la comunidad, sociales y personales</v>
      </c>
      <c r="F233" s="19" t="str">
        <f t="shared" si="51"/>
        <v>1.2.3.2.09-VENTA DE BIENES Y SERVICIOS</v>
      </c>
      <c r="G233" s="19" t="str">
        <f t="shared" si="51"/>
        <v>5-Servicios para la comunidad, sociales y personales</v>
      </c>
      <c r="H233" s="19">
        <f t="shared" si="55"/>
        <v>2000</v>
      </c>
      <c r="I233" s="19">
        <f t="shared" si="55"/>
        <v>2000</v>
      </c>
      <c r="J233" s="19">
        <f t="shared" si="55"/>
        <v>0</v>
      </c>
      <c r="K233" s="19">
        <f t="shared" si="55"/>
        <v>0</v>
      </c>
      <c r="L233" s="19">
        <f t="shared" si="55"/>
        <v>0</v>
      </c>
      <c r="M233" s="19">
        <f t="shared" si="55"/>
        <v>0</v>
      </c>
      <c r="N233" s="19">
        <f t="shared" si="55"/>
        <v>0</v>
      </c>
      <c r="O233" s="19">
        <f t="shared" si="55"/>
        <v>2000</v>
      </c>
      <c r="P233" s="19">
        <f t="shared" si="55"/>
        <v>0</v>
      </c>
      <c r="Q233" s="19">
        <f t="shared" si="55"/>
        <v>0</v>
      </c>
      <c r="R233" s="19">
        <f t="shared" si="55"/>
        <v>0</v>
      </c>
      <c r="S233" s="19">
        <f t="shared" si="55"/>
        <v>0</v>
      </c>
      <c r="T233" s="19">
        <f t="shared" si="55"/>
        <v>0</v>
      </c>
      <c r="U233" s="19">
        <f t="shared" si="55"/>
        <v>0</v>
      </c>
      <c r="V233" s="19">
        <f t="shared" si="55"/>
        <v>0</v>
      </c>
      <c r="W233" s="19">
        <f t="shared" si="55"/>
        <v>2000</v>
      </c>
    </row>
    <row r="234" spans="2:23">
      <c r="B234" s="19" t="str">
        <f t="shared" si="54"/>
        <v>1 - ADMINISTRACION CENTRAL</v>
      </c>
      <c r="C234" s="19" t="str">
        <f t="shared" si="54"/>
        <v>2-ALCANTARILLADO</v>
      </c>
      <c r="D234" s="19" t="str">
        <f t="shared" si="51"/>
        <v>18-Intereses por Mora</v>
      </c>
      <c r="E234" s="19" t="str">
        <f t="shared" si="51"/>
        <v>1.1.02.03.002 - Intereses de mora</v>
      </c>
      <c r="F234" s="19" t="str">
        <f t="shared" si="51"/>
        <v>1.2.3.2.07-OTRAS MULTAS, SANCIONES E INTERESES DE MORA</v>
      </c>
      <c r="G234" s="19" t="str">
        <f t="shared" si="51"/>
        <v>3-Intereses de mora</v>
      </c>
      <c r="H234" s="19">
        <f t="shared" si="55"/>
        <v>1500000</v>
      </c>
      <c r="I234" s="19">
        <f t="shared" si="55"/>
        <v>1500000</v>
      </c>
      <c r="J234" s="19">
        <f t="shared" si="55"/>
        <v>0</v>
      </c>
      <c r="K234" s="19">
        <f t="shared" si="55"/>
        <v>0</v>
      </c>
      <c r="L234" s="19">
        <f t="shared" si="55"/>
        <v>0</v>
      </c>
      <c r="M234" s="19">
        <f t="shared" si="55"/>
        <v>0</v>
      </c>
      <c r="N234" s="19">
        <f t="shared" si="55"/>
        <v>0</v>
      </c>
      <c r="O234" s="19">
        <f t="shared" si="55"/>
        <v>1500000</v>
      </c>
      <c r="P234" s="19">
        <f t="shared" si="55"/>
        <v>7737461</v>
      </c>
      <c r="Q234" s="19">
        <f t="shared" si="55"/>
        <v>1556136</v>
      </c>
      <c r="R234" s="19">
        <f t="shared" si="55"/>
        <v>9293597</v>
      </c>
      <c r="S234" s="19">
        <f t="shared" si="55"/>
        <v>940277</v>
      </c>
      <c r="T234" s="19">
        <f t="shared" si="55"/>
        <v>577905</v>
      </c>
      <c r="U234" s="19">
        <f t="shared" si="55"/>
        <v>1518182</v>
      </c>
      <c r="V234" s="19">
        <f t="shared" si="55"/>
        <v>7775415</v>
      </c>
      <c r="W234" s="19">
        <f t="shared" si="55"/>
        <v>-7793597</v>
      </c>
    </row>
    <row r="235" spans="2:23">
      <c r="B235" s="19" t="str">
        <f t="shared" si="54"/>
        <v>1 - ADMINISTRACION CENTRAL</v>
      </c>
      <c r="C235" s="19" t="str">
        <f t="shared" si="54"/>
        <v>2-ALCANTARILLADO</v>
      </c>
      <c r="D235" s="19" t="str">
        <f t="shared" si="51"/>
        <v>20-Cargo Fijo</v>
      </c>
      <c r="E235" s="19" t="str">
        <f t="shared" si="51"/>
        <v>1.1.02.06.007.02.05.02 - Subsidios de alcantarillado</v>
      </c>
      <c r="F235" s="19" t="str">
        <f t="shared" si="51"/>
        <v>1.2.3.3.05-SUBVENCIONES</v>
      </c>
      <c r="G235" s="19" t="str">
        <f t="shared" si="51"/>
        <v>10-Subsidios de alcantarillado</v>
      </c>
      <c r="H235" s="19">
        <f t="shared" si="55"/>
        <v>54712382</v>
      </c>
      <c r="I235" s="19">
        <f t="shared" si="55"/>
        <v>54712382</v>
      </c>
      <c r="J235" s="19">
        <f t="shared" si="55"/>
        <v>0</v>
      </c>
      <c r="K235" s="19">
        <f t="shared" si="55"/>
        <v>0</v>
      </c>
      <c r="L235" s="19">
        <f t="shared" si="55"/>
        <v>0</v>
      </c>
      <c r="M235" s="19">
        <f t="shared" si="55"/>
        <v>0</v>
      </c>
      <c r="N235" s="19">
        <f t="shared" si="55"/>
        <v>0</v>
      </c>
      <c r="O235" s="19">
        <f t="shared" si="55"/>
        <v>54712382</v>
      </c>
      <c r="P235" s="19">
        <f t="shared" si="55"/>
        <v>15527457</v>
      </c>
      <c r="Q235" s="19">
        <f t="shared" si="55"/>
        <v>4022834</v>
      </c>
      <c r="R235" s="19">
        <f t="shared" si="55"/>
        <v>19550291</v>
      </c>
      <c r="S235" s="19">
        <f t="shared" si="55"/>
        <v>2435325</v>
      </c>
      <c r="T235" s="19">
        <f t="shared" si="55"/>
        <v>0</v>
      </c>
      <c r="U235" s="19">
        <f t="shared" si="55"/>
        <v>2435325</v>
      </c>
      <c r="V235" s="19">
        <f t="shared" si="55"/>
        <v>17114966</v>
      </c>
      <c r="W235" s="19">
        <f t="shared" si="55"/>
        <v>35162091</v>
      </c>
    </row>
    <row r="236" spans="2:23">
      <c r="B236" s="19" t="str">
        <f t="shared" si="54"/>
        <v>1 - ADMINISTRACION CENTRAL</v>
      </c>
      <c r="C236" s="19" t="str">
        <f t="shared" si="54"/>
        <v>2-ALCANTARILLADO</v>
      </c>
      <c r="D236" s="19" t="str">
        <f t="shared" si="51"/>
        <v>21-CMO</v>
      </c>
      <c r="E236" s="19" t="str">
        <f t="shared" si="51"/>
        <v>1.1.02.06.007.02.05.02 - Subsidios de alcantarillado</v>
      </c>
      <c r="F236" s="19" t="str">
        <f t="shared" si="51"/>
        <v>1.2.3.3.05-SUBVENCIONES</v>
      </c>
      <c r="G236" s="19" t="str">
        <f t="shared" si="51"/>
        <v>10-Subsidios de alcantarillado</v>
      </c>
      <c r="H236" s="19">
        <f t="shared" si="55"/>
        <v>84522456</v>
      </c>
      <c r="I236" s="19">
        <f t="shared" si="55"/>
        <v>84522456</v>
      </c>
      <c r="J236" s="19">
        <f t="shared" si="55"/>
        <v>0</v>
      </c>
      <c r="K236" s="19">
        <f t="shared" si="55"/>
        <v>0</v>
      </c>
      <c r="L236" s="19">
        <f t="shared" si="55"/>
        <v>0</v>
      </c>
      <c r="M236" s="19">
        <f t="shared" si="55"/>
        <v>0</v>
      </c>
      <c r="N236" s="19">
        <f t="shared" si="55"/>
        <v>0</v>
      </c>
      <c r="O236" s="19">
        <f t="shared" si="55"/>
        <v>84522456</v>
      </c>
      <c r="P236" s="19">
        <f t="shared" si="55"/>
        <v>20916941</v>
      </c>
      <c r="Q236" s="19">
        <f t="shared" si="55"/>
        <v>5556512</v>
      </c>
      <c r="R236" s="19">
        <f t="shared" si="55"/>
        <v>26473453</v>
      </c>
      <c r="S236" s="19">
        <f t="shared" si="55"/>
        <v>2936464</v>
      </c>
      <c r="T236" s="19">
        <f t="shared" si="55"/>
        <v>0</v>
      </c>
      <c r="U236" s="19">
        <f t="shared" si="55"/>
        <v>2936464</v>
      </c>
      <c r="V236" s="19">
        <f t="shared" si="55"/>
        <v>23536989</v>
      </c>
      <c r="W236" s="19">
        <f t="shared" si="55"/>
        <v>58049003</v>
      </c>
    </row>
    <row r="237" spans="2:23">
      <c r="B237" s="19" t="str">
        <f t="shared" si="54"/>
        <v>1 - ADMINISTRACION CENTRAL</v>
      </c>
      <c r="C237" s="19" t="str">
        <f t="shared" si="54"/>
        <v>2-ALCANTARILLADO</v>
      </c>
      <c r="D237" s="19" t="str">
        <f t="shared" si="51"/>
        <v>22-CMI</v>
      </c>
      <c r="E237" s="19" t="str">
        <f t="shared" si="51"/>
        <v>1.1.02.06.007.02.05.02 - Subsidios de alcantarillado</v>
      </c>
      <c r="F237" s="19" t="str">
        <f t="shared" si="51"/>
        <v>1.2.3.3.05-SUBVENCIONES</v>
      </c>
      <c r="G237" s="19" t="str">
        <f t="shared" si="51"/>
        <v>10-Subsidios de alcantarillado</v>
      </c>
      <c r="H237" s="19">
        <f t="shared" si="55"/>
        <v>18012982</v>
      </c>
      <c r="I237" s="19">
        <f t="shared" si="55"/>
        <v>18012982</v>
      </c>
      <c r="J237" s="19">
        <f t="shared" si="55"/>
        <v>0</v>
      </c>
      <c r="K237" s="19">
        <f t="shared" si="55"/>
        <v>0</v>
      </c>
      <c r="L237" s="19">
        <f t="shared" si="55"/>
        <v>0</v>
      </c>
      <c r="M237" s="19">
        <f t="shared" si="55"/>
        <v>0</v>
      </c>
      <c r="N237" s="19">
        <f t="shared" si="55"/>
        <v>0</v>
      </c>
      <c r="O237" s="19">
        <f t="shared" si="55"/>
        <v>18012982</v>
      </c>
      <c r="P237" s="19">
        <f t="shared" si="55"/>
        <v>3243407</v>
      </c>
      <c r="Q237" s="19">
        <f t="shared" si="55"/>
        <v>863820</v>
      </c>
      <c r="R237" s="19">
        <f t="shared" si="55"/>
        <v>4107227</v>
      </c>
      <c r="S237" s="19">
        <f t="shared" si="55"/>
        <v>61821</v>
      </c>
      <c r="T237" s="19">
        <f t="shared" si="55"/>
        <v>0</v>
      </c>
      <c r="U237" s="19">
        <f t="shared" si="55"/>
        <v>61821</v>
      </c>
      <c r="V237" s="19">
        <f t="shared" si="55"/>
        <v>4045406</v>
      </c>
      <c r="W237" s="19">
        <f t="shared" si="55"/>
        <v>13905755</v>
      </c>
    </row>
    <row r="238" spans="2:23">
      <c r="B238" s="19" t="str">
        <f t="shared" si="54"/>
        <v>1 - ADMINISTRACION CENTRAL</v>
      </c>
      <c r="C238" s="19" t="str">
        <f t="shared" si="54"/>
        <v>2-ALCANTARILLADO</v>
      </c>
      <c r="D238" s="19" t="str">
        <f t="shared" si="54"/>
        <v>23-CMT</v>
      </c>
      <c r="E238" s="19" t="str">
        <f t="shared" si="54"/>
        <v>1.1.02.06.007.02.05.02 - Subsidios de alcantarillado</v>
      </c>
      <c r="F238" s="19" t="str">
        <f t="shared" si="54"/>
        <v>1.2.3.3.05-SUBVENCIONES</v>
      </c>
      <c r="G238" s="19" t="str">
        <f t="shared" si="54"/>
        <v>10-Subsidios de alcantarillado</v>
      </c>
      <c r="H238" s="19">
        <f t="shared" si="55"/>
        <v>36025965</v>
      </c>
      <c r="I238" s="19">
        <f t="shared" si="55"/>
        <v>36025965</v>
      </c>
      <c r="J238" s="19">
        <f t="shared" si="55"/>
        <v>0</v>
      </c>
      <c r="K238" s="19">
        <f t="shared" si="55"/>
        <v>0</v>
      </c>
      <c r="L238" s="19">
        <f t="shared" si="55"/>
        <v>0</v>
      </c>
      <c r="M238" s="19">
        <f t="shared" si="55"/>
        <v>0</v>
      </c>
      <c r="N238" s="19">
        <f t="shared" si="55"/>
        <v>0</v>
      </c>
      <c r="O238" s="19">
        <f t="shared" si="55"/>
        <v>36025965</v>
      </c>
      <c r="P238" s="19">
        <f t="shared" si="55"/>
        <v>6502543</v>
      </c>
      <c r="Q238" s="19">
        <f t="shared" si="55"/>
        <v>1732004</v>
      </c>
      <c r="R238" s="19">
        <f t="shared" si="55"/>
        <v>8234547</v>
      </c>
      <c r="S238" s="19">
        <f t="shared" si="55"/>
        <v>92730</v>
      </c>
      <c r="T238" s="19">
        <f t="shared" si="55"/>
        <v>0</v>
      </c>
      <c r="U238" s="19">
        <f t="shared" si="55"/>
        <v>92730</v>
      </c>
      <c r="V238" s="19">
        <f t="shared" si="55"/>
        <v>8141817</v>
      </c>
      <c r="W238" s="19">
        <f t="shared" si="55"/>
        <v>27791418</v>
      </c>
    </row>
    <row r="239" spans="2:23">
      <c r="B239" s="19" t="str">
        <f t="shared" si="54"/>
        <v>1 - ADMINISTRACION CENTRAL</v>
      </c>
      <c r="C239" s="19" t="str">
        <f t="shared" si="54"/>
        <v>2-ALCANTARILLADO</v>
      </c>
      <c r="D239" s="19" t="str">
        <f t="shared" si="54"/>
        <v>31-Intereses y Rendimientos Financieros</v>
      </c>
      <c r="E239" s="19" t="str">
        <f t="shared" si="54"/>
        <v>1.2.05.02 - Depositos</v>
      </c>
      <c r="F239" s="19" t="str">
        <f t="shared" si="54"/>
        <v>1.3.2.3.05-OTROS RENDIMIENTOS FINANCIEROS</v>
      </c>
      <c r="G239" s="19" t="str">
        <f t="shared" si="54"/>
        <v>13-Depósitos</v>
      </c>
      <c r="H239" s="19">
        <f t="shared" si="55"/>
        <v>12000000</v>
      </c>
      <c r="I239" s="19">
        <f t="shared" si="55"/>
        <v>12000000</v>
      </c>
      <c r="J239" s="19">
        <f t="shared" si="55"/>
        <v>0</v>
      </c>
      <c r="K239" s="19">
        <f t="shared" si="55"/>
        <v>0</v>
      </c>
      <c r="L239" s="19">
        <f t="shared" si="55"/>
        <v>0</v>
      </c>
      <c r="M239" s="19">
        <f t="shared" si="55"/>
        <v>0</v>
      </c>
      <c r="N239" s="19">
        <f t="shared" si="55"/>
        <v>0</v>
      </c>
      <c r="O239" s="19">
        <f t="shared" si="55"/>
        <v>12000000</v>
      </c>
      <c r="P239" s="19">
        <f t="shared" si="55"/>
        <v>40183.810000000005</v>
      </c>
      <c r="Q239" s="19">
        <f t="shared" si="55"/>
        <v>12910.74</v>
      </c>
      <c r="R239" s="19">
        <f t="shared" si="55"/>
        <v>53094.55</v>
      </c>
      <c r="S239" s="19">
        <f t="shared" si="55"/>
        <v>40183.810000000005</v>
      </c>
      <c r="T239" s="19">
        <f t="shared" si="55"/>
        <v>12910.74</v>
      </c>
      <c r="U239" s="19">
        <f t="shared" si="55"/>
        <v>53094.55</v>
      </c>
      <c r="V239" s="19">
        <f t="shared" si="55"/>
        <v>0</v>
      </c>
      <c r="W239" s="19">
        <f t="shared" si="55"/>
        <v>11946905.449999999</v>
      </c>
    </row>
    <row r="240" spans="2:23">
      <c r="B240" s="19" t="str">
        <f t="shared" si="54"/>
        <v>1 - ADMINISTRACION CENTRAL</v>
      </c>
      <c r="C240" s="19" t="str">
        <f t="shared" si="54"/>
        <v>2-ALCANTARILLADO</v>
      </c>
      <c r="D240" s="19" t="str">
        <f t="shared" si="54"/>
        <v>32-Recargos y Multas</v>
      </c>
      <c r="E240" s="19" t="str">
        <f t="shared" si="54"/>
        <v>1.1.02.03.001.04 - Sanciones contractuales</v>
      </c>
      <c r="F240" s="19" t="str">
        <f t="shared" si="54"/>
        <v>1.2.3.2.07-OTRAS MULTAS, SANCIONES E INTERESES DE MORA</v>
      </c>
      <c r="G240" s="19" t="str">
        <f t="shared" si="54"/>
        <v>2-Sanciones contractuales</v>
      </c>
      <c r="H240" s="19">
        <f t="shared" si="55"/>
        <v>2000</v>
      </c>
      <c r="I240" s="19">
        <f t="shared" si="55"/>
        <v>2000</v>
      </c>
      <c r="J240" s="19">
        <f t="shared" si="55"/>
        <v>0</v>
      </c>
      <c r="K240" s="19">
        <f t="shared" si="55"/>
        <v>0</v>
      </c>
      <c r="L240" s="19">
        <f t="shared" si="55"/>
        <v>0</v>
      </c>
      <c r="M240" s="19">
        <f t="shared" si="55"/>
        <v>0</v>
      </c>
      <c r="N240" s="19">
        <f t="shared" si="55"/>
        <v>0</v>
      </c>
      <c r="O240" s="19">
        <f t="shared" si="55"/>
        <v>2000</v>
      </c>
      <c r="P240" s="19">
        <f t="shared" si="55"/>
        <v>0</v>
      </c>
      <c r="Q240" s="19">
        <f t="shared" si="55"/>
        <v>0</v>
      </c>
      <c r="R240" s="19">
        <f t="shared" si="55"/>
        <v>0</v>
      </c>
      <c r="S240" s="19">
        <f t="shared" si="55"/>
        <v>0</v>
      </c>
      <c r="T240" s="19">
        <f t="shared" si="55"/>
        <v>0</v>
      </c>
      <c r="U240" s="19">
        <f t="shared" si="55"/>
        <v>0</v>
      </c>
      <c r="V240" s="19">
        <f t="shared" si="55"/>
        <v>0</v>
      </c>
      <c r="W240" s="19">
        <f t="shared" si="55"/>
        <v>2000</v>
      </c>
    </row>
    <row r="241" spans="2:23">
      <c r="B241" s="19" t="str">
        <f t="shared" si="54"/>
        <v>1 - ADMINISTRACION CENTRAL</v>
      </c>
      <c r="C241" s="19" t="str">
        <f t="shared" si="54"/>
        <v>2-ALCANTARILLADO</v>
      </c>
      <c r="D241" s="19" t="str">
        <f t="shared" si="54"/>
        <v>33-Otros Ingresos y  Aprovechamientos</v>
      </c>
      <c r="E241" s="19" t="str">
        <f t="shared" si="54"/>
        <v>1.1.02.05.002.09 - Servicios para la comunidad, sociales y personales</v>
      </c>
      <c r="F241" s="19" t="str">
        <f t="shared" si="54"/>
        <v>1.2.3.2.09-VENTA DE BIENES Y SERVICIOS</v>
      </c>
      <c r="G241" s="19" t="str">
        <f t="shared" si="54"/>
        <v>7-Servicios para la comunidad, sociales y personales</v>
      </c>
      <c r="H241" s="19">
        <f t="shared" si="55"/>
        <v>2000</v>
      </c>
      <c r="I241" s="19">
        <f t="shared" si="55"/>
        <v>2000</v>
      </c>
      <c r="J241" s="19">
        <f t="shared" si="55"/>
        <v>0</v>
      </c>
      <c r="K241" s="19">
        <f t="shared" si="55"/>
        <v>0</v>
      </c>
      <c r="L241" s="19">
        <f t="shared" si="55"/>
        <v>0</v>
      </c>
      <c r="M241" s="19">
        <f t="shared" si="55"/>
        <v>0</v>
      </c>
      <c r="N241" s="19">
        <f t="shared" si="55"/>
        <v>0</v>
      </c>
      <c r="O241" s="19">
        <f t="shared" si="55"/>
        <v>2000</v>
      </c>
      <c r="P241" s="19">
        <f t="shared" si="55"/>
        <v>0</v>
      </c>
      <c r="Q241" s="19">
        <f t="shared" si="55"/>
        <v>0</v>
      </c>
      <c r="R241" s="19">
        <f t="shared" si="55"/>
        <v>0</v>
      </c>
      <c r="S241" s="19">
        <f t="shared" si="55"/>
        <v>0</v>
      </c>
      <c r="T241" s="19">
        <f t="shared" si="55"/>
        <v>0</v>
      </c>
      <c r="U241" s="19">
        <f t="shared" si="55"/>
        <v>0</v>
      </c>
      <c r="V241" s="19">
        <f t="shared" si="55"/>
        <v>0</v>
      </c>
      <c r="W241" s="19">
        <f t="shared" si="55"/>
        <v>2000</v>
      </c>
    </row>
    <row r="242" spans="2:23">
      <c r="B242" s="19" t="str">
        <f t="shared" si="54"/>
        <v>1 - ADMINISTRACION CENTRAL</v>
      </c>
      <c r="C242" s="19" t="str">
        <f t="shared" si="54"/>
        <v>2-ALCANTARILLADO</v>
      </c>
      <c r="D242" s="19" t="str">
        <f t="shared" si="54"/>
        <v>34-Superávit Vigencias Anteriores - Saldos Iniciales</v>
      </c>
      <c r="E242" s="19" t="str">
        <f t="shared" si="54"/>
        <v>1.2.10.02 - Superavit fiscal</v>
      </c>
      <c r="F242" s="19" t="str">
        <f t="shared" si="54"/>
        <v>1.3.3.2.09-R.B. VENTA DE BIENES Y SERVICIOS</v>
      </c>
      <c r="G242" s="19" t="str">
        <f t="shared" si="54"/>
        <v>16-Superávit fiscal</v>
      </c>
      <c r="H242" s="19">
        <f t="shared" si="55"/>
        <v>2000</v>
      </c>
      <c r="I242" s="19">
        <f t="shared" si="55"/>
        <v>2000</v>
      </c>
      <c r="J242" s="19">
        <f t="shared" si="55"/>
        <v>317331030.81999999</v>
      </c>
      <c r="K242" s="19">
        <f t="shared" si="55"/>
        <v>0</v>
      </c>
      <c r="L242" s="19">
        <f t="shared" si="55"/>
        <v>0</v>
      </c>
      <c r="M242" s="19">
        <f t="shared" si="55"/>
        <v>0</v>
      </c>
      <c r="N242" s="19">
        <f t="shared" si="55"/>
        <v>317331030.81999999</v>
      </c>
      <c r="O242" s="19">
        <f t="shared" si="55"/>
        <v>317333030.81999999</v>
      </c>
      <c r="P242" s="19">
        <f t="shared" si="55"/>
        <v>317331030.81999999</v>
      </c>
      <c r="Q242" s="19">
        <f t="shared" si="55"/>
        <v>0</v>
      </c>
      <c r="R242" s="19">
        <f t="shared" si="55"/>
        <v>317331030.81999999</v>
      </c>
      <c r="S242" s="19">
        <f t="shared" si="55"/>
        <v>317331030.81999999</v>
      </c>
      <c r="T242" s="19">
        <f t="shared" si="55"/>
        <v>0</v>
      </c>
      <c r="U242" s="19">
        <f t="shared" si="55"/>
        <v>317331030.81999999</v>
      </c>
      <c r="V242" s="19">
        <f t="shared" si="55"/>
        <v>0</v>
      </c>
      <c r="W242" s="19">
        <f t="shared" si="55"/>
        <v>2000</v>
      </c>
    </row>
    <row r="243" spans="2:23">
      <c r="B243" s="19" t="str">
        <f t="shared" si="54"/>
        <v>1 - ADMINISTRACION CENTRAL</v>
      </c>
      <c r="C243" s="19" t="str">
        <f t="shared" si="54"/>
        <v>2-ALCANTARILLADO</v>
      </c>
      <c r="D243" s="19" t="str">
        <f t="shared" si="54"/>
        <v>35-Recuperación cartera Propia</v>
      </c>
      <c r="E243" s="19" t="str">
        <f t="shared" si="54"/>
        <v>1.2.09.03 - De personas naturales</v>
      </c>
      <c r="F243" s="19" t="str">
        <f t="shared" si="54"/>
        <v>1.3.1.1.09-RECUPERACION DE CARTERA PRESTAMOS</v>
      </c>
      <c r="G243" s="19" t="str">
        <f t="shared" si="54"/>
        <v>15-De personas naturales</v>
      </c>
      <c r="H243" s="19">
        <f t="shared" si="55"/>
        <v>5500000</v>
      </c>
      <c r="I243" s="19">
        <f t="shared" si="55"/>
        <v>5500000</v>
      </c>
      <c r="J243" s="19">
        <f t="shared" si="55"/>
        <v>0</v>
      </c>
      <c r="K243" s="19">
        <f t="shared" si="55"/>
        <v>0</v>
      </c>
      <c r="L243" s="19">
        <f t="shared" si="55"/>
        <v>0</v>
      </c>
      <c r="M243" s="19">
        <f t="shared" si="55"/>
        <v>0</v>
      </c>
      <c r="N243" s="19">
        <f t="shared" si="55"/>
        <v>0</v>
      </c>
      <c r="O243" s="19">
        <f t="shared" si="55"/>
        <v>5500000</v>
      </c>
      <c r="P243" s="19">
        <f t="shared" si="55"/>
        <v>0</v>
      </c>
      <c r="Q243" s="19">
        <f t="shared" si="55"/>
        <v>0</v>
      </c>
      <c r="R243" s="19">
        <f t="shared" si="55"/>
        <v>0</v>
      </c>
      <c r="S243" s="19">
        <f t="shared" si="55"/>
        <v>96614446</v>
      </c>
      <c r="T243" s="19">
        <f t="shared" si="55"/>
        <v>641201</v>
      </c>
      <c r="U243" s="19">
        <f t="shared" si="55"/>
        <v>97255647</v>
      </c>
      <c r="V243" s="19">
        <f t="shared" si="55"/>
        <v>-97255647</v>
      </c>
      <c r="W243" s="19">
        <f t="shared" ref="W243" si="56">+W51+W119</f>
        <v>5500000</v>
      </c>
    </row>
    <row r="244" spans="2:23">
      <c r="B244" s="19" t="str">
        <f t="shared" ref="B244:G259" si="57">+B52</f>
        <v>1 - ADMINISTRACION CENTRAL</v>
      </c>
      <c r="C244" s="19" t="str">
        <f t="shared" si="57"/>
        <v>2-ALCANTARILLADO</v>
      </c>
      <c r="D244" s="19" t="str">
        <f t="shared" si="57"/>
        <v>36-Recursos del crédito</v>
      </c>
      <c r="E244" s="19" t="str">
        <f t="shared" si="57"/>
        <v>1.2.07.01.001 - Banca comercial</v>
      </c>
      <c r="F244" s="19" t="str">
        <f t="shared" si="57"/>
        <v>1.3.1.1.05-RECURSOS DE CREDITO INTERNO</v>
      </c>
      <c r="G244" s="19" t="str">
        <f t="shared" si="57"/>
        <v>14-Banca comercial</v>
      </c>
      <c r="H244" s="19">
        <f t="shared" ref="H244:W247" si="58">+H52+H120</f>
        <v>2000</v>
      </c>
      <c r="I244" s="19">
        <f t="shared" si="58"/>
        <v>2000</v>
      </c>
      <c r="J244" s="19">
        <f t="shared" si="58"/>
        <v>0</v>
      </c>
      <c r="K244" s="19">
        <f t="shared" si="58"/>
        <v>0</v>
      </c>
      <c r="L244" s="19">
        <f t="shared" si="58"/>
        <v>0</v>
      </c>
      <c r="M244" s="19">
        <f t="shared" si="58"/>
        <v>0</v>
      </c>
      <c r="N244" s="19">
        <f t="shared" si="58"/>
        <v>0</v>
      </c>
      <c r="O244" s="19">
        <f t="shared" si="58"/>
        <v>2000</v>
      </c>
      <c r="P244" s="19">
        <f t="shared" si="58"/>
        <v>0</v>
      </c>
      <c r="Q244" s="19">
        <f t="shared" si="58"/>
        <v>0</v>
      </c>
      <c r="R244" s="19">
        <f t="shared" si="58"/>
        <v>0</v>
      </c>
      <c r="S244" s="19">
        <f t="shared" si="58"/>
        <v>0</v>
      </c>
      <c r="T244" s="19">
        <f t="shared" si="58"/>
        <v>0</v>
      </c>
      <c r="U244" s="19">
        <f t="shared" si="58"/>
        <v>0</v>
      </c>
      <c r="V244" s="19">
        <f t="shared" si="58"/>
        <v>0</v>
      </c>
      <c r="W244" s="19">
        <f t="shared" si="58"/>
        <v>2000</v>
      </c>
    </row>
    <row r="245" spans="2:23">
      <c r="B245" s="19" t="str">
        <f t="shared" si="57"/>
        <v>1 - ADMINISTRACION CENTRAL</v>
      </c>
      <c r="C245" s="19" t="str">
        <f t="shared" si="57"/>
        <v>2-ALCANTARILLADO</v>
      </c>
      <c r="D245" s="19" t="str">
        <f t="shared" si="57"/>
        <v>37-Aportes y Contribuciones</v>
      </c>
      <c r="E245" s="19" t="str">
        <f t="shared" si="57"/>
        <v>1.2.15.01.004 - De municipios</v>
      </c>
      <c r="F245" s="19" t="str">
        <f t="shared" si="57"/>
        <v>1.3.1.1.13-CAPITALIZACIONES</v>
      </c>
      <c r="G245" s="19" t="str">
        <f t="shared" si="57"/>
        <v>17-De municipios</v>
      </c>
      <c r="H245" s="19">
        <f t="shared" si="58"/>
        <v>2000</v>
      </c>
      <c r="I245" s="19">
        <f t="shared" si="58"/>
        <v>2000</v>
      </c>
      <c r="J245" s="19">
        <f t="shared" si="58"/>
        <v>0</v>
      </c>
      <c r="K245" s="19">
        <f t="shared" si="58"/>
        <v>0</v>
      </c>
      <c r="L245" s="19">
        <f t="shared" si="58"/>
        <v>0</v>
      </c>
      <c r="M245" s="19">
        <f t="shared" si="58"/>
        <v>0</v>
      </c>
      <c r="N245" s="19">
        <f t="shared" si="58"/>
        <v>0</v>
      </c>
      <c r="O245" s="19">
        <f t="shared" si="58"/>
        <v>2000</v>
      </c>
      <c r="P245" s="19">
        <f t="shared" si="58"/>
        <v>0</v>
      </c>
      <c r="Q245" s="19">
        <f t="shared" si="58"/>
        <v>0</v>
      </c>
      <c r="R245" s="19">
        <f t="shared" si="58"/>
        <v>0</v>
      </c>
      <c r="S245" s="19">
        <f t="shared" si="58"/>
        <v>0</v>
      </c>
      <c r="T245" s="19">
        <f t="shared" si="58"/>
        <v>0</v>
      </c>
      <c r="U245" s="19">
        <f t="shared" si="58"/>
        <v>0</v>
      </c>
      <c r="V245" s="19">
        <f t="shared" si="58"/>
        <v>0</v>
      </c>
      <c r="W245" s="19">
        <f t="shared" si="58"/>
        <v>2000</v>
      </c>
    </row>
    <row r="246" spans="2:23">
      <c r="B246" s="19" t="str">
        <f t="shared" si="57"/>
        <v>1 - ADMINISTRACION CENTRAL</v>
      </c>
      <c r="C246" s="19" t="str">
        <f t="shared" si="57"/>
        <v>2-ALCANTARILLADO</v>
      </c>
      <c r="D246" s="19" t="str">
        <f t="shared" si="57"/>
        <v>38-Aportes mediante Convenio</v>
      </c>
      <c r="E246" s="19" t="str">
        <f t="shared" si="57"/>
        <v>1.1.02.06.006.06 - Otras unidades de gobierno</v>
      </c>
      <c r="F246" s="19" t="str">
        <f t="shared" si="57"/>
        <v>1.2.3.3.04-OTRAS TRANSFERENCIAS CORRIENTES DE OTRAS ENTIDADES DEL GOBIERNO GENERAL</v>
      </c>
      <c r="G246" s="19" t="str">
        <f t="shared" si="57"/>
        <v>8-Otras unidades de gobierno</v>
      </c>
      <c r="H246" s="19">
        <f t="shared" si="58"/>
        <v>2000</v>
      </c>
      <c r="I246" s="19">
        <f t="shared" si="58"/>
        <v>2000</v>
      </c>
      <c r="J246" s="19">
        <f t="shared" si="58"/>
        <v>0</v>
      </c>
      <c r="K246" s="19">
        <f t="shared" si="58"/>
        <v>0</v>
      </c>
      <c r="L246" s="19">
        <f t="shared" si="58"/>
        <v>0</v>
      </c>
      <c r="M246" s="19">
        <f t="shared" si="58"/>
        <v>0</v>
      </c>
      <c r="N246" s="19">
        <f t="shared" si="58"/>
        <v>0</v>
      </c>
      <c r="O246" s="19">
        <f t="shared" si="58"/>
        <v>2000</v>
      </c>
      <c r="P246" s="19">
        <f t="shared" si="58"/>
        <v>0</v>
      </c>
      <c r="Q246" s="19">
        <f t="shared" si="58"/>
        <v>0</v>
      </c>
      <c r="R246" s="19">
        <f t="shared" si="58"/>
        <v>0</v>
      </c>
      <c r="S246" s="19">
        <f t="shared" si="58"/>
        <v>0</v>
      </c>
      <c r="T246" s="19">
        <f t="shared" si="58"/>
        <v>0</v>
      </c>
      <c r="U246" s="19">
        <f t="shared" si="58"/>
        <v>0</v>
      </c>
      <c r="V246" s="19">
        <f t="shared" si="58"/>
        <v>0</v>
      </c>
      <c r="W246" s="19">
        <f t="shared" si="58"/>
        <v>2000</v>
      </c>
    </row>
    <row r="247" spans="2:23">
      <c r="B247" s="19" t="str">
        <f t="shared" si="57"/>
        <v>1 - ADMINISTRACION CENTRAL</v>
      </c>
      <c r="C247" s="19" t="str">
        <f t="shared" si="57"/>
        <v>2-ALCANTARILLADO</v>
      </c>
      <c r="D247" s="19" t="str">
        <f t="shared" si="57"/>
        <v>39-Arriendo comodato</v>
      </c>
      <c r="E247" s="19" t="str">
        <f t="shared" si="57"/>
        <v>1.1.02.05.002.07 - Servicios financieros y servicios conexos; servicios inmobiliarios; y servicios de arrendamiento y leasing</v>
      </c>
      <c r="F247" s="19" t="str">
        <f t="shared" si="57"/>
        <v>1.2.3.2.09-VENTA DE BIENES Y SERVICIOS</v>
      </c>
      <c r="G247" s="19" t="str">
        <f t="shared" si="57"/>
        <v>6-Servicios financieros y servicios conexos servici</v>
      </c>
      <c r="H247" s="19">
        <f t="shared" si="58"/>
        <v>2000</v>
      </c>
      <c r="I247" s="19">
        <f t="shared" si="58"/>
        <v>2000</v>
      </c>
      <c r="J247" s="19">
        <f t="shared" si="58"/>
        <v>0</v>
      </c>
      <c r="K247" s="19">
        <f t="shared" si="58"/>
        <v>0</v>
      </c>
      <c r="L247" s="19">
        <f t="shared" si="58"/>
        <v>0</v>
      </c>
      <c r="M247" s="19">
        <f t="shared" si="58"/>
        <v>0</v>
      </c>
      <c r="N247" s="19">
        <f t="shared" si="58"/>
        <v>0</v>
      </c>
      <c r="O247" s="19">
        <f t="shared" si="58"/>
        <v>2000</v>
      </c>
      <c r="P247" s="19">
        <f t="shared" si="58"/>
        <v>0</v>
      </c>
      <c r="Q247" s="19">
        <f t="shared" si="58"/>
        <v>0</v>
      </c>
      <c r="R247" s="19">
        <f t="shared" si="58"/>
        <v>0</v>
      </c>
      <c r="S247" s="19">
        <f t="shared" si="58"/>
        <v>0</v>
      </c>
      <c r="T247" s="19">
        <f t="shared" si="58"/>
        <v>0</v>
      </c>
      <c r="U247" s="19">
        <f t="shared" si="58"/>
        <v>0</v>
      </c>
      <c r="V247" s="19">
        <f t="shared" si="58"/>
        <v>0</v>
      </c>
      <c r="W247" s="19">
        <f t="shared" si="58"/>
        <v>2000</v>
      </c>
    </row>
    <row r="248" spans="2:23">
      <c r="B248" s="32" t="s">
        <v>100</v>
      </c>
      <c r="C248" s="32" t="s">
        <v>100</v>
      </c>
      <c r="D248" s="32" t="s">
        <v>100</v>
      </c>
      <c r="E248" s="32">
        <f t="shared" si="57"/>
        <v>0</v>
      </c>
      <c r="F248" s="32">
        <f t="shared" si="57"/>
        <v>0</v>
      </c>
      <c r="G248" s="32" t="str">
        <f t="shared" si="57"/>
        <v>Destino vs fuente</v>
      </c>
      <c r="H248" s="32">
        <f>SUM(H249:H271)</f>
        <v>1873020138</v>
      </c>
      <c r="I248" s="32">
        <f>SUM(I249:I271)</f>
        <v>1873020138</v>
      </c>
      <c r="J248" s="32">
        <f t="shared" ref="J248:W248" si="59">SUM(J249:J271)</f>
        <v>5455977.6200000001</v>
      </c>
      <c r="K248" s="32">
        <f t="shared" si="59"/>
        <v>0</v>
      </c>
      <c r="L248" s="32">
        <f t="shared" si="59"/>
        <v>0</v>
      </c>
      <c r="M248" s="32">
        <f t="shared" si="59"/>
        <v>0</v>
      </c>
      <c r="N248" s="32">
        <f t="shared" si="59"/>
        <v>5455977.6200000001</v>
      </c>
      <c r="O248" s="32">
        <f t="shared" si="59"/>
        <v>1878476115.6199999</v>
      </c>
      <c r="P248" s="32">
        <f t="shared" si="59"/>
        <v>710548858.88</v>
      </c>
      <c r="Q248" s="32">
        <f t="shared" si="59"/>
        <v>178117262.13999999</v>
      </c>
      <c r="R248" s="32">
        <f t="shared" si="59"/>
        <v>888666121.01999998</v>
      </c>
      <c r="S248" s="32">
        <f t="shared" si="59"/>
        <v>557705811.88</v>
      </c>
      <c r="T248" s="32">
        <f t="shared" si="59"/>
        <v>144465623.13999999</v>
      </c>
      <c r="U248" s="32">
        <f t="shared" si="59"/>
        <v>702171435.01999998</v>
      </c>
      <c r="V248" s="32">
        <f t="shared" si="59"/>
        <v>186494686</v>
      </c>
      <c r="W248" s="32">
        <f t="shared" si="59"/>
        <v>989809994.60000002</v>
      </c>
    </row>
    <row r="249" spans="2:23">
      <c r="B249" s="19" t="str">
        <f t="shared" ref="B249:G264" si="60">+B57</f>
        <v>1 - ADMINISTRACION CENTRAL</v>
      </c>
      <c r="C249" s="19" t="str">
        <f t="shared" si="60"/>
        <v>3-ASEO</v>
      </c>
      <c r="D249" s="19" t="str">
        <f t="shared" si="60"/>
        <v xml:space="preserve">11-Otros Servicios </v>
      </c>
      <c r="E249" s="19" t="str">
        <f t="shared" si="57"/>
        <v>1.1.02.05.001.09 - Servicios para la comunidad, sociales y personales</v>
      </c>
      <c r="F249" s="19" t="str">
        <f t="shared" si="57"/>
        <v>1.2.3.2.09-VENTA DE BIENES Y SERVICIOS</v>
      </c>
      <c r="G249" s="19" t="str">
        <f t="shared" si="57"/>
        <v>5-Servicios para la comunidad, sociales y personales</v>
      </c>
      <c r="H249" s="19">
        <f t="shared" ref="H249:W264" si="61">+H57+H125</f>
        <v>2000</v>
      </c>
      <c r="I249" s="19">
        <f t="shared" si="61"/>
        <v>2000</v>
      </c>
      <c r="J249" s="19">
        <f t="shared" si="61"/>
        <v>0</v>
      </c>
      <c r="K249" s="19">
        <f t="shared" si="61"/>
        <v>0</v>
      </c>
      <c r="L249" s="19">
        <f t="shared" si="61"/>
        <v>0</v>
      </c>
      <c r="M249" s="19">
        <f t="shared" si="61"/>
        <v>0</v>
      </c>
      <c r="N249" s="19">
        <f t="shared" si="61"/>
        <v>0</v>
      </c>
      <c r="O249" s="19">
        <f t="shared" si="61"/>
        <v>2000</v>
      </c>
      <c r="P249" s="19">
        <f t="shared" si="61"/>
        <v>0</v>
      </c>
      <c r="Q249" s="19">
        <f t="shared" si="61"/>
        <v>0</v>
      </c>
      <c r="R249" s="19">
        <f t="shared" si="61"/>
        <v>0</v>
      </c>
      <c r="S249" s="19">
        <f t="shared" si="61"/>
        <v>0</v>
      </c>
      <c r="T249" s="19">
        <f t="shared" si="61"/>
        <v>0</v>
      </c>
      <c r="U249" s="19">
        <f t="shared" si="61"/>
        <v>0</v>
      </c>
      <c r="V249" s="19">
        <f t="shared" si="61"/>
        <v>0</v>
      </c>
      <c r="W249" s="19">
        <f t="shared" si="61"/>
        <v>2000</v>
      </c>
    </row>
    <row r="250" spans="2:23">
      <c r="B250" s="19" t="str">
        <f t="shared" si="60"/>
        <v>1 - ADMINISTRACION CENTRAL</v>
      </c>
      <c r="C250" s="19" t="str">
        <f t="shared" si="60"/>
        <v>3-ASEO</v>
      </c>
      <c r="D250" s="19" t="str">
        <f t="shared" si="60"/>
        <v>12-TBL</v>
      </c>
      <c r="E250" s="19" t="str">
        <f t="shared" si="57"/>
        <v>1.1.02.05.001.09 - Servicios para la comunidad, sociales y personales</v>
      </c>
      <c r="F250" s="19" t="str">
        <f t="shared" si="57"/>
        <v>1.2.3.2.09-VENTA DE BIENES Y SERVICIOS</v>
      </c>
      <c r="G250" s="19" t="str">
        <f t="shared" si="57"/>
        <v>5-Servicios para la comunidad, sociales y personales</v>
      </c>
      <c r="H250" s="19">
        <f t="shared" si="61"/>
        <v>33471407</v>
      </c>
      <c r="I250" s="19">
        <f t="shared" si="61"/>
        <v>33471407</v>
      </c>
      <c r="J250" s="19">
        <f t="shared" si="61"/>
        <v>0</v>
      </c>
      <c r="K250" s="19">
        <f t="shared" si="61"/>
        <v>0</v>
      </c>
      <c r="L250" s="19">
        <f t="shared" si="61"/>
        <v>0</v>
      </c>
      <c r="M250" s="19">
        <f t="shared" si="61"/>
        <v>0</v>
      </c>
      <c r="N250" s="19">
        <f t="shared" si="61"/>
        <v>0</v>
      </c>
      <c r="O250" s="19">
        <f t="shared" si="61"/>
        <v>33471407</v>
      </c>
      <c r="P250" s="19">
        <f t="shared" si="61"/>
        <v>17447579</v>
      </c>
      <c r="Q250" s="19">
        <f t="shared" si="61"/>
        <v>4411152</v>
      </c>
      <c r="R250" s="19">
        <f t="shared" si="61"/>
        <v>21858731</v>
      </c>
      <c r="S250" s="19">
        <f t="shared" si="61"/>
        <v>15149672</v>
      </c>
      <c r="T250" s="19">
        <f t="shared" si="61"/>
        <v>3984046</v>
      </c>
      <c r="U250" s="19">
        <f t="shared" si="61"/>
        <v>19133718</v>
      </c>
      <c r="V250" s="19">
        <f t="shared" si="61"/>
        <v>2725013</v>
      </c>
      <c r="W250" s="19">
        <f t="shared" si="61"/>
        <v>11612676</v>
      </c>
    </row>
    <row r="251" spans="2:23">
      <c r="B251" s="19" t="str">
        <f t="shared" si="60"/>
        <v>1 - ADMINISTRACION CENTRAL</v>
      </c>
      <c r="C251" s="19" t="str">
        <f t="shared" si="60"/>
        <v>3-ASEO</v>
      </c>
      <c r="D251" s="19" t="str">
        <f t="shared" si="60"/>
        <v>13-TRT</v>
      </c>
      <c r="E251" s="19" t="str">
        <f t="shared" si="57"/>
        <v>1.1.02.05.001.09 - Servicios para la comunidad, sociales y personales</v>
      </c>
      <c r="F251" s="19" t="str">
        <f t="shared" si="57"/>
        <v>1.2.3.2.09-VENTA DE BIENES Y SERVICIOS</v>
      </c>
      <c r="G251" s="19" t="str">
        <f t="shared" si="57"/>
        <v>5-Servicios para la comunidad, sociales y personales</v>
      </c>
      <c r="H251" s="19">
        <f t="shared" si="61"/>
        <v>568579550</v>
      </c>
      <c r="I251" s="19">
        <f t="shared" si="61"/>
        <v>568579550</v>
      </c>
      <c r="J251" s="19">
        <f t="shared" si="61"/>
        <v>0</v>
      </c>
      <c r="K251" s="19">
        <f t="shared" si="61"/>
        <v>0</v>
      </c>
      <c r="L251" s="19">
        <f t="shared" si="61"/>
        <v>0</v>
      </c>
      <c r="M251" s="19">
        <f t="shared" si="61"/>
        <v>0</v>
      </c>
      <c r="N251" s="19">
        <f t="shared" si="61"/>
        <v>0</v>
      </c>
      <c r="O251" s="19">
        <f t="shared" si="61"/>
        <v>568579550</v>
      </c>
      <c r="P251" s="19">
        <f t="shared" si="61"/>
        <v>242842902</v>
      </c>
      <c r="Q251" s="19">
        <f t="shared" si="61"/>
        <v>61475196</v>
      </c>
      <c r="R251" s="19">
        <f t="shared" si="61"/>
        <v>304318098</v>
      </c>
      <c r="S251" s="19">
        <f t="shared" si="61"/>
        <v>225797362</v>
      </c>
      <c r="T251" s="19">
        <f t="shared" si="61"/>
        <v>60041340</v>
      </c>
      <c r="U251" s="19">
        <f t="shared" si="61"/>
        <v>285838702</v>
      </c>
      <c r="V251" s="19">
        <f t="shared" si="61"/>
        <v>18479396</v>
      </c>
      <c r="W251" s="19">
        <f t="shared" si="61"/>
        <v>264261452</v>
      </c>
    </row>
    <row r="252" spans="2:23">
      <c r="B252" s="19" t="str">
        <f t="shared" si="60"/>
        <v>1 - ADMINISTRACION CENTRAL</v>
      </c>
      <c r="C252" s="19" t="str">
        <f t="shared" si="60"/>
        <v>3-ASEO</v>
      </c>
      <c r="D252" s="19" t="str">
        <f t="shared" si="60"/>
        <v>14-TDT</v>
      </c>
      <c r="E252" s="19" t="str">
        <f t="shared" si="57"/>
        <v>1.1.02.05.001.09 - Servicios para la comunidad, sociales y personales</v>
      </c>
      <c r="F252" s="19" t="str">
        <f t="shared" si="57"/>
        <v>1.2.3.2.09-VENTA DE BIENES Y SERVICIOS</v>
      </c>
      <c r="G252" s="19" t="str">
        <f t="shared" si="57"/>
        <v>5-Servicios para la comunidad, sociales y personales</v>
      </c>
      <c r="H252" s="19">
        <f t="shared" si="61"/>
        <v>392300705</v>
      </c>
      <c r="I252" s="19">
        <f t="shared" si="61"/>
        <v>392300705</v>
      </c>
      <c r="J252" s="19">
        <f t="shared" si="61"/>
        <v>0</v>
      </c>
      <c r="K252" s="19">
        <f t="shared" si="61"/>
        <v>0</v>
      </c>
      <c r="L252" s="19">
        <f t="shared" si="61"/>
        <v>0</v>
      </c>
      <c r="M252" s="19">
        <f t="shared" si="61"/>
        <v>0</v>
      </c>
      <c r="N252" s="19">
        <f t="shared" si="61"/>
        <v>0</v>
      </c>
      <c r="O252" s="19">
        <f t="shared" si="61"/>
        <v>392300705</v>
      </c>
      <c r="P252" s="19">
        <f t="shared" si="61"/>
        <v>161958977</v>
      </c>
      <c r="Q252" s="19">
        <f t="shared" si="61"/>
        <v>41002442</v>
      </c>
      <c r="R252" s="19">
        <f t="shared" si="61"/>
        <v>202961419</v>
      </c>
      <c r="S252" s="19">
        <f t="shared" si="61"/>
        <v>151130871</v>
      </c>
      <c r="T252" s="19">
        <f t="shared" si="61"/>
        <v>40209245</v>
      </c>
      <c r="U252" s="19">
        <f t="shared" si="61"/>
        <v>191340116</v>
      </c>
      <c r="V252" s="19">
        <f t="shared" si="61"/>
        <v>11621303</v>
      </c>
      <c r="W252" s="19">
        <f t="shared" si="61"/>
        <v>189339286</v>
      </c>
    </row>
    <row r="253" spans="2:23">
      <c r="B253" s="19" t="str">
        <f t="shared" si="60"/>
        <v>1 - ADMINISTRACION CENTRAL</v>
      </c>
      <c r="C253" s="19" t="str">
        <f t="shared" si="60"/>
        <v>3-ASEO</v>
      </c>
      <c r="D253" s="19" t="str">
        <f t="shared" si="60"/>
        <v>15-VBA</v>
      </c>
      <c r="E253" s="19" t="str">
        <f t="shared" si="57"/>
        <v>1.1.02.05.001.09 - Servicios para la comunidad, sociales y personales</v>
      </c>
      <c r="F253" s="19" t="str">
        <f t="shared" si="57"/>
        <v>1.2.3.2.09-VENTA DE BIENES Y SERVICIOS</v>
      </c>
      <c r="G253" s="19" t="str">
        <f t="shared" si="57"/>
        <v>5-Servicios para la comunidad, sociales y personales</v>
      </c>
      <c r="H253" s="19">
        <f t="shared" si="61"/>
        <v>59997662</v>
      </c>
      <c r="I253" s="19">
        <f t="shared" si="61"/>
        <v>59997662</v>
      </c>
      <c r="J253" s="19">
        <f t="shared" si="61"/>
        <v>0</v>
      </c>
      <c r="K253" s="19">
        <f t="shared" si="61"/>
        <v>0</v>
      </c>
      <c r="L253" s="19">
        <f t="shared" si="61"/>
        <v>0</v>
      </c>
      <c r="M253" s="19">
        <f t="shared" si="61"/>
        <v>0</v>
      </c>
      <c r="N253" s="19">
        <f t="shared" si="61"/>
        <v>0</v>
      </c>
      <c r="O253" s="19">
        <f t="shared" si="61"/>
        <v>59997662</v>
      </c>
      <c r="P253" s="19">
        <f t="shared" si="61"/>
        <v>18306471</v>
      </c>
      <c r="Q253" s="19">
        <f t="shared" si="61"/>
        <v>4636136</v>
      </c>
      <c r="R253" s="19">
        <f t="shared" si="61"/>
        <v>22942607</v>
      </c>
      <c r="S253" s="19">
        <f t="shared" si="61"/>
        <v>17379455</v>
      </c>
      <c r="T253" s="19">
        <f t="shared" si="61"/>
        <v>4636136</v>
      </c>
      <c r="U253" s="19">
        <f t="shared" si="61"/>
        <v>22015591</v>
      </c>
      <c r="V253" s="19">
        <f t="shared" si="61"/>
        <v>927016</v>
      </c>
      <c r="W253" s="19">
        <f t="shared" si="61"/>
        <v>37055055</v>
      </c>
    </row>
    <row r="254" spans="2:23">
      <c r="B254" s="19" t="str">
        <f t="shared" si="60"/>
        <v>1 - ADMINISTRACION CENTRAL</v>
      </c>
      <c r="C254" s="19" t="str">
        <f t="shared" si="60"/>
        <v>3-ASEO</v>
      </c>
      <c r="D254" s="19" t="str">
        <f t="shared" si="60"/>
        <v>16-CLUS</v>
      </c>
      <c r="E254" s="19" t="str">
        <f t="shared" si="57"/>
        <v>1.1.02.05.001.09 - Servicios para la comunidad, sociales y personales</v>
      </c>
      <c r="F254" s="19" t="str">
        <f t="shared" si="57"/>
        <v>1.2.3.2.09-VENTA DE BIENES Y SERVICIOS</v>
      </c>
      <c r="G254" s="19" t="str">
        <f t="shared" si="57"/>
        <v>5-Servicios para la comunidad, sociales y personales</v>
      </c>
      <c r="H254" s="19">
        <f t="shared" si="61"/>
        <v>159055073</v>
      </c>
      <c r="I254" s="19">
        <f t="shared" si="61"/>
        <v>159055073</v>
      </c>
      <c r="J254" s="19">
        <f t="shared" si="61"/>
        <v>0</v>
      </c>
      <c r="K254" s="19">
        <f t="shared" si="61"/>
        <v>0</v>
      </c>
      <c r="L254" s="19">
        <f t="shared" si="61"/>
        <v>0</v>
      </c>
      <c r="M254" s="19">
        <f t="shared" si="61"/>
        <v>0</v>
      </c>
      <c r="N254" s="19">
        <f t="shared" si="61"/>
        <v>0</v>
      </c>
      <c r="O254" s="19">
        <f t="shared" si="61"/>
        <v>159055073</v>
      </c>
      <c r="P254" s="19">
        <f t="shared" si="61"/>
        <v>62417828</v>
      </c>
      <c r="Q254" s="19">
        <f t="shared" si="61"/>
        <v>15807392</v>
      </c>
      <c r="R254" s="19">
        <f t="shared" si="61"/>
        <v>78225220</v>
      </c>
      <c r="S254" s="19">
        <f t="shared" si="61"/>
        <v>59257069</v>
      </c>
      <c r="T254" s="19">
        <f t="shared" si="61"/>
        <v>15807392</v>
      </c>
      <c r="U254" s="19">
        <f t="shared" si="61"/>
        <v>75064461</v>
      </c>
      <c r="V254" s="19">
        <f t="shared" si="61"/>
        <v>3160759</v>
      </c>
      <c r="W254" s="19">
        <f t="shared" si="61"/>
        <v>80829853</v>
      </c>
    </row>
    <row r="255" spans="2:23">
      <c r="B255" s="19" t="str">
        <f t="shared" si="60"/>
        <v>1 - ADMINISTRACION CENTRAL</v>
      </c>
      <c r="C255" s="19" t="str">
        <f t="shared" si="60"/>
        <v>3-ASEO</v>
      </c>
      <c r="D255" s="19" t="str">
        <f t="shared" si="60"/>
        <v>17-CCS</v>
      </c>
      <c r="E255" s="19" t="str">
        <f t="shared" si="57"/>
        <v>1.1.02.05.001.09 - Servicios para la comunidad, sociales y personales</v>
      </c>
      <c r="F255" s="19" t="str">
        <f t="shared" si="57"/>
        <v>1.2.3.2.09-VENTA DE BIENES Y SERVICIOS</v>
      </c>
      <c r="G255" s="19" t="str">
        <f t="shared" si="57"/>
        <v>5-Servicios para la comunidad, sociales y personales</v>
      </c>
      <c r="H255" s="19">
        <f t="shared" si="61"/>
        <v>104367540</v>
      </c>
      <c r="I255" s="19">
        <f t="shared" si="61"/>
        <v>104367540</v>
      </c>
      <c r="J255" s="19">
        <f t="shared" si="61"/>
        <v>0</v>
      </c>
      <c r="K255" s="19">
        <f t="shared" si="61"/>
        <v>0</v>
      </c>
      <c r="L255" s="19">
        <f t="shared" si="61"/>
        <v>0</v>
      </c>
      <c r="M255" s="19">
        <f t="shared" si="61"/>
        <v>0</v>
      </c>
      <c r="N255" s="19">
        <f t="shared" si="61"/>
        <v>0</v>
      </c>
      <c r="O255" s="19">
        <f t="shared" si="61"/>
        <v>104367540</v>
      </c>
      <c r="P255" s="19">
        <f t="shared" si="61"/>
        <v>44961245</v>
      </c>
      <c r="Q255" s="19">
        <f t="shared" si="61"/>
        <v>11379556</v>
      </c>
      <c r="R255" s="19">
        <f t="shared" si="61"/>
        <v>56340801</v>
      </c>
      <c r="S255" s="19">
        <f t="shared" si="61"/>
        <v>41371110</v>
      </c>
      <c r="T255" s="19">
        <f t="shared" si="61"/>
        <v>10982958</v>
      </c>
      <c r="U255" s="19">
        <f t="shared" si="61"/>
        <v>52354068</v>
      </c>
      <c r="V255" s="19">
        <f t="shared" si="61"/>
        <v>3986733</v>
      </c>
      <c r="W255" s="19">
        <f t="shared" si="61"/>
        <v>48026739</v>
      </c>
    </row>
    <row r="256" spans="2:23">
      <c r="B256" s="19" t="str">
        <f t="shared" si="60"/>
        <v>1 - ADMINISTRACION CENTRAL</v>
      </c>
      <c r="C256" s="19" t="str">
        <f t="shared" si="60"/>
        <v>3-ASEO</v>
      </c>
      <c r="D256" s="19" t="str">
        <f t="shared" si="60"/>
        <v>18-Intereses por Mora</v>
      </c>
      <c r="E256" s="19" t="str">
        <f t="shared" si="57"/>
        <v>1.1.02.03.002 - Intereses de mora</v>
      </c>
      <c r="F256" s="19" t="str">
        <f t="shared" si="57"/>
        <v>1.2.3.2.07-OTRAS MULTAS, SANCIONES E INTERESES DE MORA</v>
      </c>
      <c r="G256" s="19" t="str">
        <f t="shared" si="57"/>
        <v>3-Intereses de mora</v>
      </c>
      <c r="H256" s="19">
        <f t="shared" si="61"/>
        <v>4300000</v>
      </c>
      <c r="I256" s="19">
        <f t="shared" si="61"/>
        <v>4300000</v>
      </c>
      <c r="J256" s="19">
        <f t="shared" si="61"/>
        <v>0</v>
      </c>
      <c r="K256" s="19">
        <f t="shared" si="61"/>
        <v>0</v>
      </c>
      <c r="L256" s="19">
        <f t="shared" si="61"/>
        <v>0</v>
      </c>
      <c r="M256" s="19">
        <f t="shared" si="61"/>
        <v>0</v>
      </c>
      <c r="N256" s="19">
        <f t="shared" si="61"/>
        <v>0</v>
      </c>
      <c r="O256" s="19">
        <f t="shared" si="61"/>
        <v>4300000</v>
      </c>
      <c r="P256" s="19">
        <f t="shared" si="61"/>
        <v>13170222</v>
      </c>
      <c r="Q256" s="19">
        <f t="shared" si="61"/>
        <v>2634670</v>
      </c>
      <c r="R256" s="19">
        <f t="shared" si="61"/>
        <v>15804892</v>
      </c>
      <c r="S256" s="19">
        <f t="shared" si="61"/>
        <v>2381038</v>
      </c>
      <c r="T256" s="19">
        <f t="shared" si="61"/>
        <v>1655784</v>
      </c>
      <c r="U256" s="19">
        <f t="shared" si="61"/>
        <v>4036822</v>
      </c>
      <c r="V256" s="19">
        <f t="shared" si="61"/>
        <v>11768070</v>
      </c>
      <c r="W256" s="19">
        <f t="shared" si="61"/>
        <v>-11504892</v>
      </c>
    </row>
    <row r="257" spans="2:23">
      <c r="B257" s="19" t="str">
        <f t="shared" si="60"/>
        <v>1 - ADMINISTRACION CENTRAL</v>
      </c>
      <c r="C257" s="19" t="str">
        <f t="shared" si="60"/>
        <v>3-ASEO</v>
      </c>
      <c r="D257" s="19" t="str">
        <f t="shared" si="60"/>
        <v>24-TBL</v>
      </c>
      <c r="E257" s="19" t="str">
        <f t="shared" si="57"/>
        <v>1.1.02.06.007.02.05.03 - Subsidios de aseo</v>
      </c>
      <c r="F257" s="19" t="str">
        <f t="shared" si="57"/>
        <v>1.2.3.3.05-SUBVENCIONES</v>
      </c>
      <c r="G257" s="19" t="str">
        <f t="shared" si="57"/>
        <v>11-Subsidios de aseo</v>
      </c>
      <c r="H257" s="19">
        <f t="shared" si="61"/>
        <v>24751554</v>
      </c>
      <c r="I257" s="19">
        <f t="shared" si="61"/>
        <v>24751554</v>
      </c>
      <c r="J257" s="19">
        <f t="shared" si="61"/>
        <v>0</v>
      </c>
      <c r="K257" s="19">
        <f t="shared" si="61"/>
        <v>0</v>
      </c>
      <c r="L257" s="19">
        <f t="shared" si="61"/>
        <v>0</v>
      </c>
      <c r="M257" s="19">
        <f t="shared" si="61"/>
        <v>0</v>
      </c>
      <c r="N257" s="19">
        <f t="shared" si="61"/>
        <v>0</v>
      </c>
      <c r="O257" s="19">
        <f t="shared" si="61"/>
        <v>24751554</v>
      </c>
      <c r="P257" s="19">
        <f t="shared" si="61"/>
        <v>5732184</v>
      </c>
      <c r="Q257" s="19">
        <f t="shared" si="61"/>
        <v>1456103</v>
      </c>
      <c r="R257" s="19">
        <f t="shared" si="61"/>
        <v>7188287</v>
      </c>
      <c r="S257" s="19">
        <f t="shared" si="61"/>
        <v>1266799</v>
      </c>
      <c r="T257" s="19">
        <f t="shared" si="61"/>
        <v>0</v>
      </c>
      <c r="U257" s="19">
        <f t="shared" si="61"/>
        <v>1266799</v>
      </c>
      <c r="V257" s="19">
        <f t="shared" si="61"/>
        <v>5921488</v>
      </c>
      <c r="W257" s="19">
        <f t="shared" si="61"/>
        <v>17563267</v>
      </c>
    </row>
    <row r="258" spans="2:23">
      <c r="B258" s="19" t="str">
        <f t="shared" si="60"/>
        <v>1 - ADMINISTRACION CENTRAL</v>
      </c>
      <c r="C258" s="19" t="str">
        <f t="shared" si="60"/>
        <v>3-ASEO</v>
      </c>
      <c r="D258" s="19" t="str">
        <f t="shared" si="60"/>
        <v>25-TRT</v>
      </c>
      <c r="E258" s="19" t="str">
        <f t="shared" si="57"/>
        <v>1.1.02.06.007.02.05.03 - Subsidios de aseo</v>
      </c>
      <c r="F258" s="19" t="str">
        <f t="shared" si="57"/>
        <v>1.2.3.3.05-SUBVENCIONES</v>
      </c>
      <c r="G258" s="19" t="str">
        <f t="shared" si="57"/>
        <v>11-Subsidios de aseo</v>
      </c>
      <c r="H258" s="19">
        <f t="shared" si="61"/>
        <v>224907453</v>
      </c>
      <c r="I258" s="19">
        <f t="shared" si="61"/>
        <v>224907453</v>
      </c>
      <c r="J258" s="19">
        <f t="shared" si="61"/>
        <v>0</v>
      </c>
      <c r="K258" s="19">
        <f t="shared" si="61"/>
        <v>0</v>
      </c>
      <c r="L258" s="19">
        <f t="shared" si="61"/>
        <v>0</v>
      </c>
      <c r="M258" s="19">
        <f t="shared" si="61"/>
        <v>0</v>
      </c>
      <c r="N258" s="19">
        <f t="shared" si="61"/>
        <v>0</v>
      </c>
      <c r="O258" s="19">
        <f t="shared" si="61"/>
        <v>224907453</v>
      </c>
      <c r="P258" s="19">
        <f t="shared" si="61"/>
        <v>63968161</v>
      </c>
      <c r="Q258" s="19">
        <f t="shared" si="61"/>
        <v>16346420</v>
      </c>
      <c r="R258" s="19">
        <f t="shared" si="61"/>
        <v>80314581</v>
      </c>
      <c r="S258" s="19">
        <f t="shared" si="61"/>
        <v>4252827</v>
      </c>
      <c r="T258" s="19">
        <f t="shared" si="61"/>
        <v>0</v>
      </c>
      <c r="U258" s="19">
        <f t="shared" si="61"/>
        <v>4252827</v>
      </c>
      <c r="V258" s="19">
        <f t="shared" si="61"/>
        <v>76061754</v>
      </c>
      <c r="W258" s="19">
        <f t="shared" si="61"/>
        <v>144592872</v>
      </c>
    </row>
    <row r="259" spans="2:23">
      <c r="B259" s="19" t="str">
        <f t="shared" si="60"/>
        <v>1 - ADMINISTRACION CENTRAL</v>
      </c>
      <c r="C259" s="19" t="str">
        <f t="shared" si="60"/>
        <v>3-ASEO</v>
      </c>
      <c r="D259" s="19" t="str">
        <f t="shared" si="60"/>
        <v>26-TDT</v>
      </c>
      <c r="E259" s="19" t="str">
        <f t="shared" si="57"/>
        <v>1.1.02.06.007.02.05.03 - Subsidios de aseo</v>
      </c>
      <c r="F259" s="19" t="str">
        <f t="shared" si="57"/>
        <v>1.2.3.3.05-SUBVENCIONES</v>
      </c>
      <c r="G259" s="19" t="str">
        <f t="shared" si="57"/>
        <v>11-Subsidios de aseo</v>
      </c>
      <c r="H259" s="19">
        <f t="shared" si="61"/>
        <v>149709696</v>
      </c>
      <c r="I259" s="19">
        <f t="shared" si="61"/>
        <v>149709696</v>
      </c>
      <c r="J259" s="19">
        <f t="shared" si="61"/>
        <v>0</v>
      </c>
      <c r="K259" s="19">
        <f t="shared" si="61"/>
        <v>0</v>
      </c>
      <c r="L259" s="19">
        <f t="shared" si="61"/>
        <v>0</v>
      </c>
      <c r="M259" s="19">
        <f t="shared" si="61"/>
        <v>0</v>
      </c>
      <c r="N259" s="19">
        <f t="shared" si="61"/>
        <v>0</v>
      </c>
      <c r="O259" s="19">
        <f t="shared" si="61"/>
        <v>149709696</v>
      </c>
      <c r="P259" s="19">
        <f t="shared" si="61"/>
        <v>42090449</v>
      </c>
      <c r="Q259" s="19">
        <f t="shared" si="61"/>
        <v>10760170</v>
      </c>
      <c r="R259" s="19">
        <f t="shared" si="61"/>
        <v>52850619</v>
      </c>
      <c r="S259" s="19">
        <f t="shared" si="61"/>
        <v>2352626</v>
      </c>
      <c r="T259" s="19">
        <f t="shared" si="61"/>
        <v>0</v>
      </c>
      <c r="U259" s="19">
        <f t="shared" si="61"/>
        <v>2352626</v>
      </c>
      <c r="V259" s="19">
        <f t="shared" si="61"/>
        <v>50497993</v>
      </c>
      <c r="W259" s="19">
        <f t="shared" si="61"/>
        <v>96859077</v>
      </c>
    </row>
    <row r="260" spans="2:23">
      <c r="B260" s="19" t="str">
        <f t="shared" si="60"/>
        <v>1 - ADMINISTRACION CENTRAL</v>
      </c>
      <c r="C260" s="19" t="str">
        <f t="shared" si="60"/>
        <v>3-ASEO</v>
      </c>
      <c r="D260" s="19" t="str">
        <f t="shared" si="60"/>
        <v>27-VBA</v>
      </c>
      <c r="E260" s="19" t="str">
        <f t="shared" si="60"/>
        <v>1.1.02.06.007.02.05.03 - Subsidios de aseo</v>
      </c>
      <c r="F260" s="19" t="str">
        <f t="shared" si="60"/>
        <v>1.2.3.3.05-SUBVENCIONES</v>
      </c>
      <c r="G260" s="19" t="str">
        <f t="shared" si="60"/>
        <v>11-Subsidios de aseo</v>
      </c>
      <c r="H260" s="19">
        <f t="shared" si="61"/>
        <v>24159792</v>
      </c>
      <c r="I260" s="19">
        <f t="shared" si="61"/>
        <v>24159792</v>
      </c>
      <c r="J260" s="19">
        <f t="shared" si="61"/>
        <v>0</v>
      </c>
      <c r="K260" s="19">
        <f t="shared" si="61"/>
        <v>0</v>
      </c>
      <c r="L260" s="19">
        <f t="shared" si="61"/>
        <v>0</v>
      </c>
      <c r="M260" s="19">
        <f t="shared" si="61"/>
        <v>0</v>
      </c>
      <c r="N260" s="19">
        <f t="shared" si="61"/>
        <v>0</v>
      </c>
      <c r="O260" s="19">
        <f t="shared" si="61"/>
        <v>24159792</v>
      </c>
      <c r="P260" s="19">
        <f t="shared" si="61"/>
        <v>4443214</v>
      </c>
      <c r="Q260" s="19">
        <f t="shared" si="61"/>
        <v>1138320</v>
      </c>
      <c r="R260" s="19">
        <f t="shared" si="61"/>
        <v>5581534</v>
      </c>
      <c r="S260" s="19">
        <f t="shared" si="61"/>
        <v>0</v>
      </c>
      <c r="T260" s="19">
        <f t="shared" si="61"/>
        <v>0</v>
      </c>
      <c r="U260" s="19">
        <f t="shared" si="61"/>
        <v>0</v>
      </c>
      <c r="V260" s="19">
        <f t="shared" si="61"/>
        <v>5581534</v>
      </c>
      <c r="W260" s="19">
        <f t="shared" si="61"/>
        <v>18578258</v>
      </c>
    </row>
    <row r="261" spans="2:23">
      <c r="B261" s="19" t="str">
        <f t="shared" si="60"/>
        <v>1 - ADMINISTRACION CENTRAL</v>
      </c>
      <c r="C261" s="19" t="str">
        <f t="shared" si="60"/>
        <v>3-ASEO</v>
      </c>
      <c r="D261" s="19" t="str">
        <f t="shared" si="60"/>
        <v>28-CLUS</v>
      </c>
      <c r="E261" s="19" t="str">
        <f t="shared" si="60"/>
        <v>1.1.02.06.007.02.05.03 - Subsidios de aseo</v>
      </c>
      <c r="F261" s="19" t="str">
        <f t="shared" si="60"/>
        <v>1.2.3.3.05-SUBVENCIONES</v>
      </c>
      <c r="G261" s="19" t="str">
        <f t="shared" si="60"/>
        <v>11-Subsidios de aseo</v>
      </c>
      <c r="H261" s="19">
        <f t="shared" si="61"/>
        <v>65786471</v>
      </c>
      <c r="I261" s="19">
        <f t="shared" si="61"/>
        <v>65786471</v>
      </c>
      <c r="J261" s="19">
        <f t="shared" si="61"/>
        <v>0</v>
      </c>
      <c r="K261" s="19">
        <f t="shared" si="61"/>
        <v>0</v>
      </c>
      <c r="L261" s="19">
        <f t="shared" si="61"/>
        <v>0</v>
      </c>
      <c r="M261" s="19">
        <f t="shared" si="61"/>
        <v>0</v>
      </c>
      <c r="N261" s="19">
        <f t="shared" si="61"/>
        <v>0</v>
      </c>
      <c r="O261" s="19">
        <f t="shared" si="61"/>
        <v>65786471</v>
      </c>
      <c r="P261" s="19">
        <f t="shared" si="61"/>
        <v>15149597</v>
      </c>
      <c r="Q261" s="19">
        <f t="shared" si="61"/>
        <v>3881221</v>
      </c>
      <c r="R261" s="19">
        <f t="shared" si="61"/>
        <v>19030818</v>
      </c>
      <c r="S261" s="19">
        <f t="shared" si="61"/>
        <v>0</v>
      </c>
      <c r="T261" s="19">
        <f t="shared" si="61"/>
        <v>0</v>
      </c>
      <c r="U261" s="19">
        <f t="shared" si="61"/>
        <v>0</v>
      </c>
      <c r="V261" s="19">
        <f t="shared" si="61"/>
        <v>19030818</v>
      </c>
      <c r="W261" s="19">
        <f t="shared" si="61"/>
        <v>46755653</v>
      </c>
    </row>
    <row r="262" spans="2:23">
      <c r="B262" s="19" t="str">
        <f t="shared" si="60"/>
        <v>1 - ADMINISTRACION CENTRAL</v>
      </c>
      <c r="C262" s="19" t="str">
        <f t="shared" si="60"/>
        <v>3-ASEO</v>
      </c>
      <c r="D262" s="19" t="str">
        <f t="shared" si="60"/>
        <v>29-CCS</v>
      </c>
      <c r="E262" s="19" t="str">
        <f t="shared" si="60"/>
        <v>1.1.02.06.007.02.05.03 - Subsidios de aseo</v>
      </c>
      <c r="F262" s="19" t="str">
        <f t="shared" si="60"/>
        <v>1.2.3.3.05-SUBVENCIONES</v>
      </c>
      <c r="G262" s="19" t="str">
        <f t="shared" si="60"/>
        <v>11-Subsidios de aseo</v>
      </c>
      <c r="H262" s="19">
        <f t="shared" si="61"/>
        <v>42617235</v>
      </c>
      <c r="I262" s="19">
        <f t="shared" si="61"/>
        <v>42617235</v>
      </c>
      <c r="J262" s="19">
        <f t="shared" si="61"/>
        <v>0</v>
      </c>
      <c r="K262" s="19">
        <f t="shared" si="61"/>
        <v>0</v>
      </c>
      <c r="L262" s="19">
        <f t="shared" si="61"/>
        <v>0</v>
      </c>
      <c r="M262" s="19">
        <f t="shared" si="61"/>
        <v>0</v>
      </c>
      <c r="N262" s="19">
        <f t="shared" si="61"/>
        <v>0</v>
      </c>
      <c r="O262" s="19">
        <f t="shared" si="61"/>
        <v>42617235</v>
      </c>
      <c r="P262" s="19">
        <f t="shared" si="61"/>
        <v>12303146</v>
      </c>
      <c r="Q262" s="19">
        <f t="shared" si="61"/>
        <v>3140425</v>
      </c>
      <c r="R262" s="19">
        <f t="shared" si="61"/>
        <v>15443571</v>
      </c>
      <c r="S262" s="19">
        <f t="shared" si="61"/>
        <v>1176315</v>
      </c>
      <c r="T262" s="19">
        <f t="shared" si="61"/>
        <v>0</v>
      </c>
      <c r="U262" s="19">
        <f t="shared" si="61"/>
        <v>1176315</v>
      </c>
      <c r="V262" s="19">
        <f t="shared" si="61"/>
        <v>14267256</v>
      </c>
      <c r="W262" s="19">
        <f t="shared" si="61"/>
        <v>27173664</v>
      </c>
    </row>
    <row r="263" spans="2:23">
      <c r="B263" s="19" t="str">
        <f t="shared" si="60"/>
        <v>1 - ADMINISTRACION CENTRAL</v>
      </c>
      <c r="C263" s="19" t="str">
        <f t="shared" si="60"/>
        <v>3-ASEO</v>
      </c>
      <c r="D263" s="19" t="str">
        <f t="shared" si="60"/>
        <v>30-Venta Material Aprovechado</v>
      </c>
      <c r="E263" s="19" t="str">
        <f t="shared" si="60"/>
        <v>1.1.02.05.002.09 - Servicios para la comunidad, sociales y personales</v>
      </c>
      <c r="F263" s="19" t="str">
        <f t="shared" si="60"/>
        <v>1.2.3.2.09-VENTA DE BIENES Y SERVICIOS</v>
      </c>
      <c r="G263" s="19" t="str">
        <f t="shared" si="60"/>
        <v>7-Servicios para la comunidad, sociales y personales</v>
      </c>
      <c r="H263" s="19">
        <f t="shared" si="61"/>
        <v>2000</v>
      </c>
      <c r="I263" s="19">
        <f t="shared" si="61"/>
        <v>2000</v>
      </c>
      <c r="J263" s="19">
        <f t="shared" si="61"/>
        <v>0</v>
      </c>
      <c r="K263" s="19">
        <f t="shared" si="61"/>
        <v>0</v>
      </c>
      <c r="L263" s="19">
        <f t="shared" si="61"/>
        <v>0</v>
      </c>
      <c r="M263" s="19">
        <f t="shared" si="61"/>
        <v>0</v>
      </c>
      <c r="N263" s="19">
        <f t="shared" si="61"/>
        <v>0</v>
      </c>
      <c r="O263" s="19">
        <f t="shared" si="61"/>
        <v>2000</v>
      </c>
      <c r="P263" s="19">
        <f t="shared" si="61"/>
        <v>0</v>
      </c>
      <c r="Q263" s="19">
        <f t="shared" si="61"/>
        <v>0</v>
      </c>
      <c r="R263" s="19">
        <f t="shared" si="61"/>
        <v>0</v>
      </c>
      <c r="S263" s="19">
        <f t="shared" si="61"/>
        <v>0</v>
      </c>
      <c r="T263" s="19">
        <f t="shared" si="61"/>
        <v>0</v>
      </c>
      <c r="U263" s="19">
        <f t="shared" si="61"/>
        <v>0</v>
      </c>
      <c r="V263" s="19">
        <f t="shared" si="61"/>
        <v>0</v>
      </c>
      <c r="W263" s="19">
        <f t="shared" si="61"/>
        <v>2000</v>
      </c>
    </row>
    <row r="264" spans="2:23">
      <c r="B264" s="19" t="str">
        <f t="shared" si="60"/>
        <v>1 - ADMINISTRACION CENTRAL</v>
      </c>
      <c r="C264" s="19" t="str">
        <f t="shared" si="60"/>
        <v>3-ASEO</v>
      </c>
      <c r="D264" s="19" t="str">
        <f t="shared" si="60"/>
        <v>31-Intereses y Rendimientos Financieros</v>
      </c>
      <c r="E264" s="19" t="str">
        <f t="shared" si="60"/>
        <v>1.2.05.02 - Depositos</v>
      </c>
      <c r="F264" s="19" t="str">
        <f t="shared" si="60"/>
        <v>1.3.2.3.05-OTROS RENDIMIENTOS FINANCIEROS</v>
      </c>
      <c r="G264" s="19" t="str">
        <f t="shared" si="60"/>
        <v>13-Depósitos</v>
      </c>
      <c r="H264" s="19">
        <f t="shared" si="61"/>
        <v>3000000</v>
      </c>
      <c r="I264" s="19">
        <f t="shared" si="61"/>
        <v>3000000</v>
      </c>
      <c r="J264" s="19">
        <f t="shared" si="61"/>
        <v>0</v>
      </c>
      <c r="K264" s="19">
        <f t="shared" si="61"/>
        <v>0</v>
      </c>
      <c r="L264" s="19">
        <f t="shared" si="61"/>
        <v>0</v>
      </c>
      <c r="M264" s="19">
        <f t="shared" si="61"/>
        <v>0</v>
      </c>
      <c r="N264" s="19">
        <f t="shared" si="61"/>
        <v>0</v>
      </c>
      <c r="O264" s="19">
        <f t="shared" si="61"/>
        <v>3000000</v>
      </c>
      <c r="P264" s="19">
        <f t="shared" si="61"/>
        <v>300906.26</v>
      </c>
      <c r="Q264" s="19">
        <f t="shared" si="61"/>
        <v>48059.14</v>
      </c>
      <c r="R264" s="19">
        <f t="shared" si="61"/>
        <v>348965.4</v>
      </c>
      <c r="S264" s="19">
        <f t="shared" si="61"/>
        <v>300906.26</v>
      </c>
      <c r="T264" s="19">
        <f t="shared" si="61"/>
        <v>48059.14</v>
      </c>
      <c r="U264" s="19">
        <f t="shared" si="61"/>
        <v>348965.4</v>
      </c>
      <c r="V264" s="19">
        <f t="shared" si="61"/>
        <v>0</v>
      </c>
      <c r="W264" s="19">
        <f t="shared" ref="W264" si="62">+W72+W140</f>
        <v>2651034.6</v>
      </c>
    </row>
    <row r="265" spans="2:23">
      <c r="B265" s="19" t="str">
        <f t="shared" ref="B265:G271" si="63">+B73</f>
        <v>1 - ADMINISTRACION CENTRAL</v>
      </c>
      <c r="C265" s="19" t="str">
        <f t="shared" si="63"/>
        <v>3-ASEO</v>
      </c>
      <c r="D265" s="19" t="str">
        <f t="shared" si="63"/>
        <v>32-Recargos y Multas</v>
      </c>
      <c r="E265" s="19" t="str">
        <f t="shared" si="63"/>
        <v>1.1.02.03.001.04 - Sanciones contractuales</v>
      </c>
      <c r="F265" s="19" t="str">
        <f t="shared" si="63"/>
        <v>1.2.3.2.07-OTRAS MULTAS, SANCIONES E INTERESES DE MORA</v>
      </c>
      <c r="G265" s="19" t="str">
        <f t="shared" si="63"/>
        <v>2-Sanciones contractuales</v>
      </c>
      <c r="H265" s="19">
        <f t="shared" ref="H265:W271" si="64">+H73+H141</f>
        <v>2000</v>
      </c>
      <c r="I265" s="19">
        <f t="shared" si="64"/>
        <v>2000</v>
      </c>
      <c r="J265" s="19">
        <f t="shared" si="64"/>
        <v>0</v>
      </c>
      <c r="K265" s="19">
        <f t="shared" si="64"/>
        <v>0</v>
      </c>
      <c r="L265" s="19">
        <f t="shared" si="64"/>
        <v>0</v>
      </c>
      <c r="M265" s="19">
        <f t="shared" si="64"/>
        <v>0</v>
      </c>
      <c r="N265" s="19">
        <f t="shared" si="64"/>
        <v>0</v>
      </c>
      <c r="O265" s="19">
        <f t="shared" si="64"/>
        <v>2000</v>
      </c>
      <c r="P265" s="19">
        <f t="shared" si="64"/>
        <v>0</v>
      </c>
      <c r="Q265" s="19">
        <f t="shared" si="64"/>
        <v>0</v>
      </c>
      <c r="R265" s="19">
        <f t="shared" si="64"/>
        <v>0</v>
      </c>
      <c r="S265" s="19">
        <f t="shared" si="64"/>
        <v>0</v>
      </c>
      <c r="T265" s="19">
        <f t="shared" si="64"/>
        <v>0</v>
      </c>
      <c r="U265" s="19">
        <f t="shared" si="64"/>
        <v>0</v>
      </c>
      <c r="V265" s="19">
        <f t="shared" si="64"/>
        <v>0</v>
      </c>
      <c r="W265" s="19">
        <f t="shared" si="64"/>
        <v>2000</v>
      </c>
    </row>
    <row r="266" spans="2:23">
      <c r="B266" s="19" t="str">
        <f t="shared" si="63"/>
        <v>1 - ADMINISTRACION CENTRAL</v>
      </c>
      <c r="C266" s="19" t="str">
        <f t="shared" si="63"/>
        <v>3-ASEO</v>
      </c>
      <c r="D266" s="19" t="str">
        <f t="shared" si="63"/>
        <v>33-Otros Ingresos y  Aprovechamientos</v>
      </c>
      <c r="E266" s="19" t="str">
        <f t="shared" si="63"/>
        <v>1.1.02.05.002.09 - Servicios para la comunidad, sociales y personales</v>
      </c>
      <c r="F266" s="19" t="str">
        <f t="shared" si="63"/>
        <v>1.2.3.2.09-VENTA DE BIENES Y SERVICIOS</v>
      </c>
      <c r="G266" s="19" t="str">
        <f t="shared" si="63"/>
        <v>7-Servicios para la comunidad, sociales y personales</v>
      </c>
      <c r="H266" s="19">
        <f t="shared" si="64"/>
        <v>2000</v>
      </c>
      <c r="I266" s="19">
        <f t="shared" si="64"/>
        <v>2000</v>
      </c>
      <c r="J266" s="19">
        <f t="shared" si="64"/>
        <v>0</v>
      </c>
      <c r="K266" s="19">
        <f t="shared" si="64"/>
        <v>0</v>
      </c>
      <c r="L266" s="19">
        <f t="shared" si="64"/>
        <v>0</v>
      </c>
      <c r="M266" s="19">
        <f t="shared" si="64"/>
        <v>0</v>
      </c>
      <c r="N266" s="19">
        <f t="shared" si="64"/>
        <v>0</v>
      </c>
      <c r="O266" s="19">
        <f t="shared" si="64"/>
        <v>2000</v>
      </c>
      <c r="P266" s="19">
        <f t="shared" si="64"/>
        <v>0</v>
      </c>
      <c r="Q266" s="19">
        <f t="shared" si="64"/>
        <v>0</v>
      </c>
      <c r="R266" s="19">
        <f t="shared" si="64"/>
        <v>0</v>
      </c>
      <c r="S266" s="19">
        <f t="shared" si="64"/>
        <v>0</v>
      </c>
      <c r="T266" s="19">
        <f t="shared" si="64"/>
        <v>0</v>
      </c>
      <c r="U266" s="19">
        <f t="shared" si="64"/>
        <v>0</v>
      </c>
      <c r="V266" s="19">
        <f t="shared" si="64"/>
        <v>0</v>
      </c>
      <c r="W266" s="19">
        <f t="shared" si="64"/>
        <v>2000</v>
      </c>
    </row>
    <row r="267" spans="2:23">
      <c r="B267" s="19" t="str">
        <f t="shared" si="63"/>
        <v>1 - ADMINISTRACION CENTRAL</v>
      </c>
      <c r="C267" s="19" t="str">
        <f t="shared" si="63"/>
        <v>3-ASEO</v>
      </c>
      <c r="D267" s="19" t="str">
        <f t="shared" si="63"/>
        <v>34-Superávit Vigencias Anteriores - Saldos Iniciales</v>
      </c>
      <c r="E267" s="19" t="str">
        <f t="shared" si="63"/>
        <v>1.2.10.02 - Superavit fiscal</v>
      </c>
      <c r="F267" s="19" t="str">
        <f t="shared" si="63"/>
        <v>1.3.3.2.09-R.B. VENTA DE BIENES Y SERVICIOS</v>
      </c>
      <c r="G267" s="19" t="str">
        <f t="shared" si="63"/>
        <v>16-Superávit fiscal</v>
      </c>
      <c r="H267" s="19">
        <f t="shared" si="64"/>
        <v>2000</v>
      </c>
      <c r="I267" s="19">
        <f t="shared" si="64"/>
        <v>2000</v>
      </c>
      <c r="J267" s="19">
        <f t="shared" si="64"/>
        <v>5455977.6200000001</v>
      </c>
      <c r="K267" s="19">
        <f t="shared" si="64"/>
        <v>0</v>
      </c>
      <c r="L267" s="19">
        <f t="shared" si="64"/>
        <v>0</v>
      </c>
      <c r="M267" s="19">
        <f t="shared" si="64"/>
        <v>0</v>
      </c>
      <c r="N267" s="19">
        <f t="shared" si="64"/>
        <v>5455977.6200000001</v>
      </c>
      <c r="O267" s="19">
        <f t="shared" si="64"/>
        <v>5457977.6200000001</v>
      </c>
      <c r="P267" s="19">
        <f t="shared" si="64"/>
        <v>5455977.6200000001</v>
      </c>
      <c r="Q267" s="19">
        <f t="shared" si="64"/>
        <v>0</v>
      </c>
      <c r="R267" s="19">
        <f t="shared" si="64"/>
        <v>5455977.6200000001</v>
      </c>
      <c r="S267" s="19">
        <f t="shared" si="64"/>
        <v>5455977.6200000001</v>
      </c>
      <c r="T267" s="19">
        <f t="shared" si="64"/>
        <v>0</v>
      </c>
      <c r="U267" s="19">
        <f t="shared" si="64"/>
        <v>5455977.6200000001</v>
      </c>
      <c r="V267" s="19">
        <f t="shared" si="64"/>
        <v>0</v>
      </c>
      <c r="W267" s="19">
        <f t="shared" si="64"/>
        <v>2000</v>
      </c>
    </row>
    <row r="268" spans="2:23">
      <c r="B268" s="19" t="str">
        <f t="shared" si="63"/>
        <v>1 - ADMINISTRACION CENTRAL</v>
      </c>
      <c r="C268" s="19" t="str">
        <f t="shared" si="63"/>
        <v>3-ASEO</v>
      </c>
      <c r="D268" s="19" t="str">
        <f t="shared" si="63"/>
        <v>35-Recuperación cartera Propia</v>
      </c>
      <c r="E268" s="19" t="str">
        <f t="shared" si="63"/>
        <v>1.2.09.03 - De personas naturales</v>
      </c>
      <c r="F268" s="19" t="str">
        <f t="shared" si="63"/>
        <v>1.3.1.1.09-RECUPERACION DE CARTERA PRESTAMOS</v>
      </c>
      <c r="G268" s="19" t="str">
        <f t="shared" si="63"/>
        <v>15-De personas naturales</v>
      </c>
      <c r="H268" s="19">
        <f t="shared" si="64"/>
        <v>16000000</v>
      </c>
      <c r="I268" s="19">
        <f t="shared" si="64"/>
        <v>16000000</v>
      </c>
      <c r="J268" s="19">
        <f t="shared" si="64"/>
        <v>0</v>
      </c>
      <c r="K268" s="19">
        <f t="shared" si="64"/>
        <v>0</v>
      </c>
      <c r="L268" s="19">
        <f t="shared" si="64"/>
        <v>0</v>
      </c>
      <c r="M268" s="19">
        <f t="shared" si="64"/>
        <v>0</v>
      </c>
      <c r="N268" s="19">
        <f t="shared" si="64"/>
        <v>0</v>
      </c>
      <c r="O268" s="19">
        <f t="shared" si="64"/>
        <v>16000000</v>
      </c>
      <c r="P268" s="19">
        <f t="shared" si="64"/>
        <v>0</v>
      </c>
      <c r="Q268" s="19">
        <f t="shared" si="64"/>
        <v>0</v>
      </c>
      <c r="R268" s="19">
        <f t="shared" si="64"/>
        <v>0</v>
      </c>
      <c r="S268" s="19">
        <f t="shared" si="64"/>
        <v>30433784</v>
      </c>
      <c r="T268" s="19">
        <f t="shared" si="64"/>
        <v>7100663</v>
      </c>
      <c r="U268" s="19">
        <f t="shared" si="64"/>
        <v>37534447</v>
      </c>
      <c r="V268" s="19">
        <f t="shared" si="64"/>
        <v>-37534447</v>
      </c>
      <c r="W268" s="19">
        <f t="shared" si="64"/>
        <v>16000000</v>
      </c>
    </row>
    <row r="269" spans="2:23">
      <c r="B269" s="19" t="str">
        <f t="shared" si="63"/>
        <v>1 - ADMINISTRACION CENTRAL</v>
      </c>
      <c r="C269" s="19" t="str">
        <f t="shared" si="63"/>
        <v>3-ASEO</v>
      </c>
      <c r="D269" s="19" t="str">
        <f t="shared" si="63"/>
        <v>37-Aportes y Contribuciones</v>
      </c>
      <c r="E269" s="19" t="str">
        <f t="shared" si="63"/>
        <v>1.2.15.01.004 - De municipios</v>
      </c>
      <c r="F269" s="19" t="str">
        <f t="shared" si="63"/>
        <v>1.3.1.1.13-CAPITALIZACIONES</v>
      </c>
      <c r="G269" s="19" t="str">
        <f t="shared" si="63"/>
        <v>17-De municipios</v>
      </c>
      <c r="H269" s="19">
        <f t="shared" si="64"/>
        <v>2000</v>
      </c>
      <c r="I269" s="19">
        <f t="shared" si="64"/>
        <v>2000</v>
      </c>
      <c r="J269" s="19">
        <f t="shared" si="64"/>
        <v>0</v>
      </c>
      <c r="K269" s="19">
        <f t="shared" si="64"/>
        <v>0</v>
      </c>
      <c r="L269" s="19">
        <f t="shared" si="64"/>
        <v>0</v>
      </c>
      <c r="M269" s="19">
        <f t="shared" si="64"/>
        <v>0</v>
      </c>
      <c r="N269" s="19">
        <f t="shared" si="64"/>
        <v>0</v>
      </c>
      <c r="O269" s="19">
        <f t="shared" si="64"/>
        <v>2000</v>
      </c>
      <c r="P269" s="19">
        <f t="shared" si="64"/>
        <v>0</v>
      </c>
      <c r="Q269" s="19">
        <f t="shared" si="64"/>
        <v>0</v>
      </c>
      <c r="R269" s="19">
        <f t="shared" si="64"/>
        <v>0</v>
      </c>
      <c r="S269" s="19">
        <f t="shared" si="64"/>
        <v>0</v>
      </c>
      <c r="T269" s="19">
        <f t="shared" si="64"/>
        <v>0</v>
      </c>
      <c r="U269" s="19">
        <f t="shared" si="64"/>
        <v>0</v>
      </c>
      <c r="V269" s="19">
        <f t="shared" si="64"/>
        <v>0</v>
      </c>
      <c r="W269" s="19">
        <f t="shared" si="64"/>
        <v>2000</v>
      </c>
    </row>
    <row r="270" spans="2:23">
      <c r="B270" s="19" t="str">
        <f t="shared" si="63"/>
        <v>1 - ADMINISTRACION CENTRAL</v>
      </c>
      <c r="C270" s="19" t="str">
        <f t="shared" si="63"/>
        <v>3-ASEO</v>
      </c>
      <c r="D270" s="19" t="str">
        <f t="shared" si="63"/>
        <v>39-Arriendo comodato</v>
      </c>
      <c r="E270" s="19" t="str">
        <f t="shared" si="63"/>
        <v>1.1.02.05.002.07 - Servicios financieros y servicios conexos; servicios inmobiliarios; y servicios de arrendamiento y leasing</v>
      </c>
      <c r="F270" s="19" t="str">
        <f t="shared" si="63"/>
        <v>1.2.3.2.09-VENTA DE BIENES Y SERVICIOS</v>
      </c>
      <c r="G270" s="19" t="str">
        <f t="shared" si="63"/>
        <v>6-Servicios financieros y servicios conexos servici</v>
      </c>
      <c r="H270" s="19">
        <f t="shared" si="64"/>
        <v>2000</v>
      </c>
      <c r="I270" s="19">
        <f t="shared" si="64"/>
        <v>2000</v>
      </c>
      <c r="J270" s="19">
        <f t="shared" si="64"/>
        <v>0</v>
      </c>
      <c r="K270" s="19">
        <f t="shared" si="64"/>
        <v>0</v>
      </c>
      <c r="L270" s="19">
        <f t="shared" si="64"/>
        <v>0</v>
      </c>
      <c r="M270" s="19">
        <f t="shared" si="64"/>
        <v>0</v>
      </c>
      <c r="N270" s="19">
        <f t="shared" si="64"/>
        <v>0</v>
      </c>
      <c r="O270" s="19">
        <f t="shared" si="64"/>
        <v>2000</v>
      </c>
      <c r="P270" s="19">
        <f t="shared" si="64"/>
        <v>0</v>
      </c>
      <c r="Q270" s="19">
        <f t="shared" si="64"/>
        <v>0</v>
      </c>
      <c r="R270" s="19">
        <f t="shared" si="64"/>
        <v>0</v>
      </c>
      <c r="S270" s="19">
        <f t="shared" si="64"/>
        <v>0</v>
      </c>
      <c r="T270" s="19">
        <f t="shared" si="64"/>
        <v>0</v>
      </c>
      <c r="U270" s="19">
        <f t="shared" si="64"/>
        <v>0</v>
      </c>
      <c r="V270" s="19">
        <f t="shared" si="64"/>
        <v>0</v>
      </c>
      <c r="W270" s="19">
        <f t="shared" si="64"/>
        <v>2000</v>
      </c>
    </row>
    <row r="271" spans="2:23">
      <c r="B271" s="19" t="str">
        <f t="shared" si="63"/>
        <v>1 - ADMINISTRACION CENTRAL</v>
      </c>
      <c r="C271" s="19" t="str">
        <f t="shared" si="63"/>
        <v>3-ASEO</v>
      </c>
      <c r="D271" s="19" t="str">
        <f t="shared" si="63"/>
        <v>40-Fondo de Inversiones</v>
      </c>
      <c r="E271" s="19" t="str">
        <f t="shared" si="63"/>
        <v>1.2.01.01.003 - Otros Ingresos y  Aprovechamientos</v>
      </c>
      <c r="F271" s="19" t="str">
        <f t="shared" si="63"/>
        <v>1.3.1.1.01-DISPOSICION DE ACTIVOS</v>
      </c>
      <c r="G271" s="19" t="str">
        <f t="shared" si="63"/>
        <v>12-Reembolso de participaciones en fondos de inversió</v>
      </c>
      <c r="H271" s="19">
        <f t="shared" si="64"/>
        <v>2000</v>
      </c>
      <c r="I271" s="19">
        <f t="shared" si="64"/>
        <v>2000</v>
      </c>
      <c r="J271" s="19">
        <f t="shared" si="64"/>
        <v>0</v>
      </c>
      <c r="K271" s="19">
        <f t="shared" si="64"/>
        <v>0</v>
      </c>
      <c r="L271" s="19">
        <f t="shared" si="64"/>
        <v>0</v>
      </c>
      <c r="M271" s="19">
        <f t="shared" si="64"/>
        <v>0</v>
      </c>
      <c r="N271" s="19">
        <f t="shared" si="64"/>
        <v>0</v>
      </c>
      <c r="O271" s="19">
        <f t="shared" si="64"/>
        <v>2000</v>
      </c>
      <c r="P271" s="19">
        <f t="shared" si="64"/>
        <v>0</v>
      </c>
      <c r="Q271" s="19">
        <f t="shared" si="64"/>
        <v>0</v>
      </c>
      <c r="R271" s="19">
        <f t="shared" si="64"/>
        <v>0</v>
      </c>
      <c r="S271" s="19">
        <f t="shared" si="64"/>
        <v>0</v>
      </c>
      <c r="T271" s="19">
        <f t="shared" si="64"/>
        <v>0</v>
      </c>
      <c r="U271" s="19">
        <f t="shared" si="64"/>
        <v>0</v>
      </c>
      <c r="V271" s="19">
        <f t="shared" si="64"/>
        <v>0</v>
      </c>
      <c r="W271" s="19">
        <f t="shared" si="64"/>
        <v>2000</v>
      </c>
    </row>
    <row r="274" spans="4:23">
      <c r="D274" s="64" t="s">
        <v>126</v>
      </c>
      <c r="E274" s="65"/>
      <c r="F274" s="5"/>
      <c r="G274" s="5"/>
      <c r="H274" s="66">
        <f>+H205</f>
        <v>1633565010</v>
      </c>
      <c r="I274" s="66">
        <f t="shared" ref="I274:W274" si="65">+I205</f>
        <v>1633565010</v>
      </c>
      <c r="J274" s="66">
        <f t="shared" si="65"/>
        <v>50673.63</v>
      </c>
      <c r="K274" s="66">
        <f t="shared" si="65"/>
        <v>0</v>
      </c>
      <c r="L274" s="66">
        <f t="shared" si="65"/>
        <v>0</v>
      </c>
      <c r="M274" s="66">
        <f t="shared" si="65"/>
        <v>0</v>
      </c>
      <c r="N274" s="66">
        <f t="shared" si="65"/>
        <v>50673.63</v>
      </c>
      <c r="O274" s="66">
        <f t="shared" si="65"/>
        <v>1633615683.6300001</v>
      </c>
      <c r="P274" s="66">
        <f t="shared" si="65"/>
        <v>457921846.86000001</v>
      </c>
      <c r="Q274" s="66">
        <f t="shared" si="65"/>
        <v>120649465.78</v>
      </c>
      <c r="R274" s="66">
        <f t="shared" si="65"/>
        <v>578571312.63999999</v>
      </c>
      <c r="S274" s="66">
        <f t="shared" si="65"/>
        <v>311141413.86000001</v>
      </c>
      <c r="T274" s="66">
        <f t="shared" si="65"/>
        <v>81286618.780000001</v>
      </c>
      <c r="U274" s="66">
        <f t="shared" si="65"/>
        <v>392428032.63999999</v>
      </c>
      <c r="V274" s="66">
        <f t="shared" si="65"/>
        <v>186143280</v>
      </c>
      <c r="W274" s="66">
        <f t="shared" si="65"/>
        <v>1055044370.99</v>
      </c>
    </row>
    <row r="275" spans="4:23">
      <c r="D275" s="67" t="s">
        <v>127</v>
      </c>
      <c r="E275" s="65"/>
      <c r="F275" s="5"/>
      <c r="G275" s="5"/>
      <c r="H275" s="66">
        <f>+H227</f>
        <v>907606509</v>
      </c>
      <c r="I275" s="66">
        <f t="shared" ref="I275:W275" si="66">+I227</f>
        <v>907606509</v>
      </c>
      <c r="J275" s="66">
        <f t="shared" si="66"/>
        <v>317331030.81999999</v>
      </c>
      <c r="K275" s="66">
        <f t="shared" si="66"/>
        <v>0</v>
      </c>
      <c r="L275" s="66">
        <f t="shared" si="66"/>
        <v>0</v>
      </c>
      <c r="M275" s="66">
        <f t="shared" si="66"/>
        <v>0</v>
      </c>
      <c r="N275" s="66">
        <f t="shared" si="66"/>
        <v>317331030.81999999</v>
      </c>
      <c r="O275" s="66">
        <f t="shared" si="66"/>
        <v>1224937539.8199999</v>
      </c>
      <c r="P275" s="66">
        <f t="shared" si="66"/>
        <v>577737110.63</v>
      </c>
      <c r="Q275" s="66">
        <f t="shared" si="66"/>
        <v>69459485.739999995</v>
      </c>
      <c r="R275" s="66">
        <f t="shared" si="66"/>
        <v>647196596.37</v>
      </c>
      <c r="S275" s="66">
        <f t="shared" si="66"/>
        <v>592569619.63</v>
      </c>
      <c r="T275" s="66">
        <f t="shared" si="66"/>
        <v>44849584.740000002</v>
      </c>
      <c r="U275" s="66">
        <f t="shared" si="66"/>
        <v>637419204.37</v>
      </c>
      <c r="V275" s="66">
        <f t="shared" si="66"/>
        <v>9777392</v>
      </c>
      <c r="W275" s="66">
        <f t="shared" si="66"/>
        <v>577740943.45000005</v>
      </c>
    </row>
    <row r="276" spans="4:23">
      <c r="D276" s="67" t="s">
        <v>128</v>
      </c>
      <c r="E276" s="65"/>
      <c r="F276" s="50"/>
      <c r="G276" s="50"/>
      <c r="H276" s="66">
        <f>+H248</f>
        <v>1873020138</v>
      </c>
      <c r="I276" s="66">
        <f t="shared" ref="I276:W276" si="67">+I248</f>
        <v>1873020138</v>
      </c>
      <c r="J276" s="66">
        <f t="shared" si="67"/>
        <v>5455977.6200000001</v>
      </c>
      <c r="K276" s="66">
        <f t="shared" si="67"/>
        <v>0</v>
      </c>
      <c r="L276" s="66">
        <f t="shared" si="67"/>
        <v>0</v>
      </c>
      <c r="M276" s="66">
        <f t="shared" si="67"/>
        <v>0</v>
      </c>
      <c r="N276" s="66">
        <f t="shared" si="67"/>
        <v>5455977.6200000001</v>
      </c>
      <c r="O276" s="66">
        <f t="shared" si="67"/>
        <v>1878476115.6199999</v>
      </c>
      <c r="P276" s="66">
        <f t="shared" si="67"/>
        <v>710548858.88</v>
      </c>
      <c r="Q276" s="66">
        <f t="shared" si="67"/>
        <v>178117262.13999999</v>
      </c>
      <c r="R276" s="66">
        <f t="shared" si="67"/>
        <v>888666121.01999998</v>
      </c>
      <c r="S276" s="66">
        <f t="shared" si="67"/>
        <v>557705811.88</v>
      </c>
      <c r="T276" s="66">
        <f t="shared" si="67"/>
        <v>144465623.13999999</v>
      </c>
      <c r="U276" s="66">
        <f t="shared" si="67"/>
        <v>702171435.01999998</v>
      </c>
      <c r="V276" s="66">
        <f t="shared" si="67"/>
        <v>186494686</v>
      </c>
      <c r="W276" s="66">
        <f t="shared" si="67"/>
        <v>989809994.60000002</v>
      </c>
    </row>
    <row r="277" spans="4:23">
      <c r="D277" s="68" t="s">
        <v>0</v>
      </c>
      <c r="E277" s="69"/>
      <c r="F277" s="60"/>
      <c r="G277" s="60"/>
      <c r="H277" s="70">
        <f>SUM(H274:H276)</f>
        <v>4414191657</v>
      </c>
      <c r="I277" s="70">
        <f t="shared" ref="I277:W277" si="68">SUM(I274:I276)</f>
        <v>4414191657</v>
      </c>
      <c r="J277" s="70">
        <f t="shared" si="68"/>
        <v>322837682.06999999</v>
      </c>
      <c r="K277" s="70">
        <f t="shared" si="68"/>
        <v>0</v>
      </c>
      <c r="L277" s="70">
        <f t="shared" si="68"/>
        <v>0</v>
      </c>
      <c r="M277" s="70">
        <f t="shared" si="68"/>
        <v>0</v>
      </c>
      <c r="N277" s="70">
        <f t="shared" si="68"/>
        <v>322837682.06999999</v>
      </c>
      <c r="O277" s="70">
        <f t="shared" si="68"/>
        <v>4737029339.0699997</v>
      </c>
      <c r="P277" s="70">
        <f t="shared" si="68"/>
        <v>1746207816.3699999</v>
      </c>
      <c r="Q277" s="70">
        <f t="shared" si="68"/>
        <v>368226213.65999997</v>
      </c>
      <c r="R277" s="70">
        <f t="shared" si="68"/>
        <v>2114434030.03</v>
      </c>
      <c r="S277" s="70">
        <f t="shared" si="68"/>
        <v>1461416845.3699999</v>
      </c>
      <c r="T277" s="70">
        <f t="shared" si="68"/>
        <v>270601826.65999997</v>
      </c>
      <c r="U277" s="70">
        <f t="shared" si="68"/>
        <v>1732018672.03</v>
      </c>
      <c r="V277" s="70">
        <f t="shared" si="68"/>
        <v>382415358</v>
      </c>
      <c r="W277" s="70">
        <f t="shared" si="68"/>
        <v>2622595309.04</v>
      </c>
    </row>
    <row r="278" spans="4:23">
      <c r="H278" s="58">
        <f>+H277-H203</f>
        <v>0</v>
      </c>
      <c r="I278" s="58">
        <f t="shared" ref="I278:W278" si="69">+I277-I203</f>
        <v>0</v>
      </c>
      <c r="J278" s="58">
        <f t="shared" si="69"/>
        <v>0</v>
      </c>
      <c r="K278" s="58">
        <f t="shared" si="69"/>
        <v>0</v>
      </c>
      <c r="L278" s="58">
        <f t="shared" si="69"/>
        <v>0</v>
      </c>
      <c r="M278" s="58">
        <f t="shared" si="69"/>
        <v>0</v>
      </c>
      <c r="N278" s="58">
        <f t="shared" si="69"/>
        <v>0</v>
      </c>
      <c r="O278" s="58">
        <f t="shared" si="69"/>
        <v>0</v>
      </c>
      <c r="P278" s="58">
        <f t="shared" si="69"/>
        <v>0</v>
      </c>
      <c r="Q278" s="58">
        <f t="shared" si="69"/>
        <v>0</v>
      </c>
      <c r="R278" s="58">
        <f t="shared" si="69"/>
        <v>0</v>
      </c>
      <c r="S278" s="58">
        <f t="shared" si="69"/>
        <v>0</v>
      </c>
      <c r="T278" s="58">
        <f t="shared" si="69"/>
        <v>0</v>
      </c>
      <c r="U278" s="58">
        <f t="shared" si="69"/>
        <v>0</v>
      </c>
      <c r="V278" s="58">
        <f t="shared" si="69"/>
        <v>0</v>
      </c>
      <c r="W278" s="58">
        <f t="shared" si="69"/>
        <v>0</v>
      </c>
    </row>
    <row r="281" spans="4:23">
      <c r="J281" s="58">
        <f>+J164-J274</f>
        <v>0</v>
      </c>
      <c r="K281" s="58">
        <f t="shared" ref="K281:W284" si="70">+K164-K274</f>
        <v>5480801000</v>
      </c>
      <c r="L281" s="58">
        <f t="shared" si="70"/>
        <v>0</v>
      </c>
      <c r="M281" s="58">
        <f t="shared" si="70"/>
        <v>0</v>
      </c>
      <c r="N281" s="58">
        <f t="shared" si="70"/>
        <v>5480801000</v>
      </c>
      <c r="O281" s="58">
        <f t="shared" si="70"/>
        <v>5480801000</v>
      </c>
      <c r="P281" s="58">
        <f t="shared" si="70"/>
        <v>0</v>
      </c>
      <c r="Q281" s="58">
        <f t="shared" si="70"/>
        <v>0</v>
      </c>
      <c r="R281" s="58">
        <f t="shared" si="70"/>
        <v>0</v>
      </c>
      <c r="S281" s="58">
        <f t="shared" si="70"/>
        <v>0</v>
      </c>
      <c r="T281" s="58">
        <f t="shared" si="70"/>
        <v>0</v>
      </c>
      <c r="U281" s="58">
        <f t="shared" si="70"/>
        <v>0</v>
      </c>
      <c r="V281" s="58">
        <f t="shared" si="70"/>
        <v>0</v>
      </c>
      <c r="W281" s="58">
        <f t="shared" si="70"/>
        <v>5480801000</v>
      </c>
    </row>
    <row r="282" spans="4:23">
      <c r="J282" s="58">
        <f>+J165-J275</f>
        <v>0</v>
      </c>
      <c r="K282" s="58">
        <f t="shared" si="70"/>
        <v>0</v>
      </c>
      <c r="L282" s="58">
        <f t="shared" si="70"/>
        <v>0</v>
      </c>
      <c r="M282" s="58">
        <f t="shared" si="70"/>
        <v>0</v>
      </c>
      <c r="N282" s="58">
        <f t="shared" si="70"/>
        <v>0</v>
      </c>
      <c r="O282" s="58">
        <f t="shared" si="70"/>
        <v>0</v>
      </c>
      <c r="P282" s="58">
        <f t="shared" si="70"/>
        <v>0</v>
      </c>
      <c r="Q282" s="58">
        <f t="shared" si="70"/>
        <v>0</v>
      </c>
      <c r="R282" s="58">
        <f t="shared" si="70"/>
        <v>0</v>
      </c>
      <c r="S282" s="58">
        <f t="shared" si="70"/>
        <v>0</v>
      </c>
      <c r="T282" s="58">
        <f t="shared" si="70"/>
        <v>0</v>
      </c>
      <c r="U282" s="58">
        <f t="shared" si="70"/>
        <v>0</v>
      </c>
      <c r="V282" s="58">
        <f t="shared" si="70"/>
        <v>1.1920928955078125E-7</v>
      </c>
      <c r="W282" s="58">
        <f t="shared" si="70"/>
        <v>0</v>
      </c>
    </row>
    <row r="283" spans="4:23">
      <c r="J283" s="58">
        <f>+J166-J276</f>
        <v>0</v>
      </c>
      <c r="K283" s="58">
        <f t="shared" si="70"/>
        <v>0</v>
      </c>
      <c r="L283" s="58">
        <f t="shared" si="70"/>
        <v>0</v>
      </c>
      <c r="M283" s="58">
        <f t="shared" si="70"/>
        <v>0</v>
      </c>
      <c r="N283" s="58">
        <f t="shared" si="70"/>
        <v>0</v>
      </c>
      <c r="O283" s="58">
        <f t="shared" si="70"/>
        <v>0</v>
      </c>
      <c r="P283" s="58">
        <f t="shared" si="70"/>
        <v>0</v>
      </c>
      <c r="Q283" s="58">
        <f t="shared" si="70"/>
        <v>0</v>
      </c>
      <c r="R283" s="58">
        <f t="shared" si="70"/>
        <v>0</v>
      </c>
      <c r="S283" s="58">
        <f t="shared" si="70"/>
        <v>0</v>
      </c>
      <c r="T283" s="58">
        <f t="shared" si="70"/>
        <v>0</v>
      </c>
      <c r="U283" s="58">
        <f t="shared" si="70"/>
        <v>0</v>
      </c>
      <c r="V283" s="58">
        <f t="shared" si="70"/>
        <v>0</v>
      </c>
      <c r="W283" s="58">
        <f t="shared" si="70"/>
        <v>0</v>
      </c>
    </row>
    <row r="284" spans="4:23">
      <c r="J284" s="58">
        <f>+J167-J277</f>
        <v>0</v>
      </c>
      <c r="K284" s="58">
        <f t="shared" si="70"/>
        <v>5480801000</v>
      </c>
      <c r="L284" s="58">
        <f t="shared" si="70"/>
        <v>0</v>
      </c>
      <c r="M284" s="58">
        <f t="shared" si="70"/>
        <v>0</v>
      </c>
      <c r="N284" s="58">
        <f t="shared" si="70"/>
        <v>5480801000</v>
      </c>
      <c r="O284" s="58">
        <f t="shared" si="70"/>
        <v>5480801000</v>
      </c>
      <c r="P284" s="58">
        <f t="shared" si="70"/>
        <v>0</v>
      </c>
      <c r="Q284" s="58">
        <f t="shared" si="70"/>
        <v>0</v>
      </c>
      <c r="R284" s="58">
        <f t="shared" si="70"/>
        <v>0</v>
      </c>
      <c r="S284" s="58">
        <f t="shared" si="70"/>
        <v>0</v>
      </c>
      <c r="T284" s="58">
        <f t="shared" si="70"/>
        <v>0</v>
      </c>
      <c r="U284" s="58">
        <f t="shared" si="70"/>
        <v>0</v>
      </c>
      <c r="V284" s="58">
        <f t="shared" si="70"/>
        <v>0</v>
      </c>
      <c r="W284" s="58">
        <f t="shared" si="70"/>
        <v>5480800999.999999</v>
      </c>
    </row>
  </sheetData>
  <mergeCells count="10">
    <mergeCell ref="X9:Z9"/>
    <mergeCell ref="B2:W2"/>
    <mergeCell ref="B3:W3"/>
    <mergeCell ref="B4:W4"/>
    <mergeCell ref="B5:W5"/>
    <mergeCell ref="B6:C6"/>
    <mergeCell ref="J9:M9"/>
    <mergeCell ref="P9:R9"/>
    <mergeCell ref="S9:U9"/>
    <mergeCell ref="V9:W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284"/>
  <sheetViews>
    <sheetView tabSelected="1" workbookViewId="0">
      <selection activeCell="AA9" sqref="AA9"/>
    </sheetView>
  </sheetViews>
  <sheetFormatPr baseColWidth="10" defaultColWidth="11.44140625" defaultRowHeight="12"/>
  <cols>
    <col min="1" max="1" width="4" style="5" customWidth="1"/>
    <col min="2" max="2" width="27.6640625" style="5" customWidth="1"/>
    <col min="3" max="3" width="9.88671875" style="5" customWidth="1"/>
    <col min="4" max="4" width="24.88671875" style="5" customWidth="1"/>
    <col min="5" max="5" width="47.44140625" style="4" hidden="1" customWidth="1"/>
    <col min="6" max="6" width="32.33203125" style="4" hidden="1" customWidth="1"/>
    <col min="7" max="7" width="26.109375" style="4" hidden="1" customWidth="1"/>
    <col min="8" max="8" width="17.33203125" style="5" hidden="1" customWidth="1"/>
    <col min="9" max="9" width="15.88671875" style="5" customWidth="1"/>
    <col min="10" max="13" width="17.33203125" style="5" hidden="1" customWidth="1"/>
    <col min="14" max="14" width="15.6640625" style="5" customWidth="1"/>
    <col min="15" max="15" width="17.33203125" style="5" customWidth="1"/>
    <col min="16" max="16" width="16.109375" style="5" hidden="1" customWidth="1"/>
    <col min="17" max="17" width="15.44140625" style="5" hidden="1" customWidth="1"/>
    <col min="18" max="18" width="16.44140625" style="5" customWidth="1"/>
    <col min="19" max="19" width="16.33203125" style="5" hidden="1" customWidth="1"/>
    <col min="20" max="20" width="16.6640625" style="5" hidden="1" customWidth="1"/>
    <col min="21" max="21" width="18.44140625" style="5" customWidth="1"/>
    <col min="22" max="22" width="16.5546875" style="5" bestFit="1" customWidth="1"/>
    <col min="23" max="23" width="17.33203125" style="5" customWidth="1"/>
    <col min="24" max="16384" width="11.44140625" style="5"/>
  </cols>
  <sheetData>
    <row r="2" spans="2:26" ht="18">
      <c r="B2" s="117" t="s">
        <v>29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2:26" ht="18">
      <c r="B3" s="116" t="s">
        <v>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2:26" ht="18">
      <c r="B4" s="116" t="s">
        <v>30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2:26" ht="18">
      <c r="B5" s="115" t="s">
        <v>31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2:26">
      <c r="B6" s="118" t="s">
        <v>2</v>
      </c>
      <c r="C6" s="118"/>
      <c r="D6" s="6"/>
      <c r="E6" s="7"/>
      <c r="F6" s="8"/>
      <c r="G6" s="8"/>
      <c r="H6" s="9"/>
      <c r="I6" s="9"/>
      <c r="J6" s="9"/>
      <c r="K6" s="9"/>
      <c r="L6" s="9"/>
      <c r="M6" s="9"/>
      <c r="N6" s="9"/>
      <c r="O6" s="9"/>
    </row>
    <row r="7" spans="2:26">
      <c r="B7" s="10" t="s">
        <v>32</v>
      </c>
      <c r="C7" s="11">
        <v>44562</v>
      </c>
      <c r="D7" s="11"/>
      <c r="E7" s="12"/>
      <c r="F7" s="8"/>
      <c r="G7" s="8"/>
      <c r="H7" s="9"/>
      <c r="I7" s="9"/>
      <c r="J7" s="9"/>
      <c r="K7" s="9"/>
      <c r="L7" s="9"/>
      <c r="M7" s="9"/>
      <c r="N7" s="9"/>
      <c r="O7" s="9"/>
    </row>
    <row r="8" spans="2:26">
      <c r="B8" s="13" t="s">
        <v>33</v>
      </c>
      <c r="C8" s="14">
        <v>44712</v>
      </c>
      <c r="D8" s="11"/>
      <c r="E8" s="12"/>
      <c r="F8" s="8"/>
      <c r="G8" s="8"/>
      <c r="H8" s="9"/>
      <c r="I8" s="9"/>
      <c r="J8" s="9"/>
      <c r="K8" s="9"/>
      <c r="L8" s="9"/>
      <c r="M8" s="9"/>
      <c r="N8" s="9"/>
      <c r="O8" s="9"/>
    </row>
    <row r="9" spans="2:26" s="54" customFormat="1" ht="18" customHeight="1">
      <c r="D9" s="55"/>
      <c r="E9" s="56"/>
      <c r="F9" s="56"/>
      <c r="G9" s="56"/>
      <c r="H9" s="57"/>
      <c r="I9" s="57"/>
      <c r="J9" s="114" t="s">
        <v>35</v>
      </c>
      <c r="K9" s="114"/>
      <c r="L9" s="114"/>
      <c r="M9" s="114"/>
      <c r="N9" s="57"/>
      <c r="O9" s="57"/>
      <c r="P9" s="119" t="s">
        <v>13</v>
      </c>
      <c r="Q9" s="119"/>
      <c r="R9" s="119"/>
      <c r="S9" s="119" t="s">
        <v>14</v>
      </c>
      <c r="T9" s="119"/>
      <c r="U9" s="119"/>
      <c r="V9" s="119" t="s">
        <v>16</v>
      </c>
      <c r="W9" s="120"/>
      <c r="X9" s="119" t="s">
        <v>135</v>
      </c>
      <c r="Y9" s="119"/>
      <c r="Z9" s="119"/>
    </row>
    <row r="10" spans="2:26" s="18" customFormat="1" ht="51">
      <c r="B10" s="15" t="s">
        <v>3</v>
      </c>
      <c r="C10" s="15" t="s">
        <v>4</v>
      </c>
      <c r="D10" s="15" t="s">
        <v>5</v>
      </c>
      <c r="E10" s="16" t="s">
        <v>6</v>
      </c>
      <c r="F10" s="16" t="s">
        <v>7</v>
      </c>
      <c r="G10" s="16" t="s">
        <v>34</v>
      </c>
      <c r="H10" s="17" t="s">
        <v>8</v>
      </c>
      <c r="I10" s="17" t="s">
        <v>8</v>
      </c>
      <c r="J10" s="1" t="s">
        <v>19</v>
      </c>
      <c r="K10" s="1" t="s">
        <v>20</v>
      </c>
      <c r="L10" s="1" t="s">
        <v>21</v>
      </c>
      <c r="M10" s="3" t="s">
        <v>22</v>
      </c>
      <c r="N10" s="17" t="s">
        <v>25</v>
      </c>
      <c r="O10" s="17" t="s">
        <v>36</v>
      </c>
      <c r="P10" s="2" t="s">
        <v>15</v>
      </c>
      <c r="Q10" s="1" t="s">
        <v>123</v>
      </c>
      <c r="R10" s="1" t="s">
        <v>11</v>
      </c>
      <c r="S10" s="2" t="s">
        <v>15</v>
      </c>
      <c r="T10" s="1" t="s">
        <v>124</v>
      </c>
      <c r="U10" s="1" t="s">
        <v>12</v>
      </c>
      <c r="V10" s="1" t="s">
        <v>17</v>
      </c>
      <c r="W10" s="1" t="s">
        <v>18</v>
      </c>
      <c r="X10" s="1" t="s">
        <v>133</v>
      </c>
      <c r="Y10" s="1" t="s">
        <v>132</v>
      </c>
      <c r="Z10" s="1" t="s">
        <v>134</v>
      </c>
    </row>
    <row r="11" spans="2:26" s="113" customFormat="1" ht="24" customHeight="1">
      <c r="B11" s="105" t="s">
        <v>9</v>
      </c>
      <c r="C11" s="105"/>
      <c r="D11" s="105"/>
      <c r="E11" s="106"/>
      <c r="F11" s="107"/>
      <c r="G11" s="107"/>
      <c r="H11" s="108">
        <v>4414191657</v>
      </c>
      <c r="I11" s="108">
        <f>+I12+I80</f>
        <v>4414191657</v>
      </c>
      <c r="J11" s="108">
        <f>+J12+J80</f>
        <v>322837682.06999999</v>
      </c>
      <c r="K11" s="108">
        <f>+K12+K80</f>
        <v>36146329.779999733</v>
      </c>
      <c r="L11" s="108">
        <f>+L12+L80</f>
        <v>0</v>
      </c>
      <c r="M11" s="108">
        <f>+M12+M80</f>
        <v>0</v>
      </c>
      <c r="N11" s="108">
        <f>+J11+K11+L11+M11</f>
        <v>358984011.84999973</v>
      </c>
      <c r="O11" s="108">
        <f>+I11+N11</f>
        <v>4773175668.8499994</v>
      </c>
      <c r="P11" s="109">
        <f>+'05'!R11</f>
        <v>2114434030.0299997</v>
      </c>
      <c r="Q11" s="108">
        <f>+Q12+Q80</f>
        <v>391529331.45999968</v>
      </c>
      <c r="R11" s="109">
        <f>+P11+Q11</f>
        <v>2505963361.4899993</v>
      </c>
      <c r="S11" s="110">
        <f>+'05'!U11</f>
        <v>1732018672.0300002</v>
      </c>
      <c r="T11" s="108">
        <f>+T12+T80</f>
        <v>308296275.45999974</v>
      </c>
      <c r="U11" s="110">
        <f>+S11+T11</f>
        <v>2040314947.49</v>
      </c>
      <c r="V11" s="108">
        <f>+R11-U11</f>
        <v>465648413.99999928</v>
      </c>
      <c r="W11" s="108">
        <f>+O11-R11</f>
        <v>2267212307.3600001</v>
      </c>
      <c r="X11" s="111">
        <f>+R11/O11</f>
        <v>0.52500966554490136</v>
      </c>
      <c r="Y11" s="112">
        <f>+U11/R11</f>
        <v>0.81418386990177971</v>
      </c>
      <c r="Z11" s="111">
        <f>+U11/O11</f>
        <v>0.42745440122918688</v>
      </c>
    </row>
    <row r="12" spans="2:26">
      <c r="B12" s="23" t="s">
        <v>37</v>
      </c>
      <c r="C12" s="23"/>
      <c r="D12" s="23"/>
      <c r="E12" s="24"/>
      <c r="F12" s="25"/>
      <c r="G12" s="25"/>
      <c r="H12" s="23">
        <v>3844081899</v>
      </c>
      <c r="I12" s="23">
        <f>+I13+I35+I56</f>
        <v>3844081899</v>
      </c>
      <c r="J12" s="23">
        <f>+J13+J35+J56</f>
        <v>322837682.06999999</v>
      </c>
      <c r="K12" s="23">
        <f>+K13+K35+K56</f>
        <v>36146329.779999733</v>
      </c>
      <c r="L12" s="23">
        <f>+L13+L35+L56</f>
        <v>0</v>
      </c>
      <c r="M12" s="23">
        <f>+M13+M35+M56</f>
        <v>0</v>
      </c>
      <c r="N12" s="23">
        <f t="shared" ref="N12:N75" si="0">+J12+K12+L12+M12</f>
        <v>358984011.84999973</v>
      </c>
      <c r="O12" s="23">
        <f t="shared" ref="O12:O75" si="1">+I12+N12</f>
        <v>4203065910.8499999</v>
      </c>
      <c r="P12" s="23">
        <f>+'05'!R12</f>
        <v>1917037271.0299997</v>
      </c>
      <c r="Q12" s="23">
        <f>+Q13+Q35+Q56</f>
        <v>349890027.45999968</v>
      </c>
      <c r="R12" s="23">
        <f t="shared" ref="R12:R75" si="2">+P12+Q12</f>
        <v>2266927298.4899993</v>
      </c>
      <c r="S12" s="61">
        <f>+'05'!U12</f>
        <v>1628243288.0300002</v>
      </c>
      <c r="T12" s="23">
        <f>+T13+T35+T56</f>
        <v>259886048.45999974</v>
      </c>
      <c r="U12" s="61">
        <f t="shared" ref="U12:U75" si="3">+S12+T12</f>
        <v>1888129336.49</v>
      </c>
      <c r="V12" s="23">
        <f t="shared" ref="V12:V75" si="4">+R12-U12</f>
        <v>378797961.99999928</v>
      </c>
      <c r="W12" s="23">
        <f t="shared" ref="W12:W75" si="5">+O12-R12</f>
        <v>1936138612.3600006</v>
      </c>
      <c r="X12" s="72">
        <f t="shared" ref="X12:X75" si="6">+R12/O12</f>
        <v>0.53935088018440114</v>
      </c>
      <c r="Y12" s="73">
        <f t="shared" ref="Y12:Y75" si="7">+U12/R12</f>
        <v>0.8329024657066344</v>
      </c>
      <c r="Z12" s="72">
        <f t="shared" ref="Z12:Z75" si="8">+U12/O12</f>
        <v>0.4492266779866313</v>
      </c>
    </row>
    <row r="13" spans="2:26">
      <c r="B13" s="26" t="s">
        <v>37</v>
      </c>
      <c r="C13" s="26" t="s">
        <v>38</v>
      </c>
      <c r="D13" s="26" t="s">
        <v>5</v>
      </c>
      <c r="E13" s="27"/>
      <c r="F13" s="28"/>
      <c r="G13" s="28" t="s">
        <v>39</v>
      </c>
      <c r="H13" s="26">
        <v>1339318334</v>
      </c>
      <c r="I13" s="26">
        <f>SUM(I14:I34)</f>
        <v>1339318334</v>
      </c>
      <c r="J13" s="26">
        <f>SUM(J14:J34)</f>
        <v>50673.63</v>
      </c>
      <c r="K13" s="26">
        <f>SUM(K14:K34)</f>
        <v>0</v>
      </c>
      <c r="L13" s="26">
        <f>SUM(L14:L34)</f>
        <v>0</v>
      </c>
      <c r="M13" s="26">
        <f>SUM(M14:M34)</f>
        <v>0</v>
      </c>
      <c r="N13" s="26">
        <f t="shared" si="0"/>
        <v>50673.63</v>
      </c>
      <c r="O13" s="26">
        <f t="shared" si="1"/>
        <v>1339369007.6300001</v>
      </c>
      <c r="P13" s="23">
        <f>+'05'!R13</f>
        <v>488160668.63999999</v>
      </c>
      <c r="Q13" s="26">
        <f>SUM(Q14:Q34)</f>
        <v>92859983.409999996</v>
      </c>
      <c r="R13" s="23">
        <f t="shared" si="2"/>
        <v>581020652.04999995</v>
      </c>
      <c r="S13" s="61">
        <f>+'05'!U13</f>
        <v>345842028.63999999</v>
      </c>
      <c r="T13" s="26">
        <f>SUM(T14:T34)</f>
        <v>59003809.409999996</v>
      </c>
      <c r="U13" s="61">
        <f t="shared" si="3"/>
        <v>404845838.04999995</v>
      </c>
      <c r="V13" s="26">
        <f t="shared" si="4"/>
        <v>176174814</v>
      </c>
      <c r="W13" s="26">
        <f t="shared" si="5"/>
        <v>758348355.58000016</v>
      </c>
      <c r="X13" s="72">
        <f t="shared" si="6"/>
        <v>0.43380177437292661</v>
      </c>
      <c r="Y13" s="73">
        <f t="shared" si="7"/>
        <v>0.69678390367294685</v>
      </c>
      <c r="Z13" s="72">
        <f t="shared" si="8"/>
        <v>0.30226609376781877</v>
      </c>
    </row>
    <row r="14" spans="2:26">
      <c r="B14" s="19" t="s">
        <v>37</v>
      </c>
      <c r="C14" s="19" t="s">
        <v>38</v>
      </c>
      <c r="D14" s="19" t="s">
        <v>40</v>
      </c>
      <c r="E14" s="20" t="s">
        <v>41</v>
      </c>
      <c r="F14" s="21" t="s">
        <v>42</v>
      </c>
      <c r="G14" s="21" t="s">
        <v>43</v>
      </c>
      <c r="H14" s="19">
        <v>188150357</v>
      </c>
      <c r="I14" s="19">
        <v>188150357</v>
      </c>
      <c r="J14" s="19"/>
      <c r="K14" s="19"/>
      <c r="L14" s="19"/>
      <c r="M14" s="19"/>
      <c r="N14" s="19">
        <f t="shared" si="0"/>
        <v>0</v>
      </c>
      <c r="O14" s="19">
        <f t="shared" si="1"/>
        <v>188150357</v>
      </c>
      <c r="P14" s="23">
        <f>+'05'!R14</f>
        <v>93973316</v>
      </c>
      <c r="Q14" s="19">
        <v>19089257</v>
      </c>
      <c r="R14" s="23">
        <f t="shared" si="2"/>
        <v>113062573</v>
      </c>
      <c r="S14" s="61">
        <f>+'05'!U14</f>
        <v>91258076</v>
      </c>
      <c r="T14" s="19">
        <v>18262611</v>
      </c>
      <c r="U14" s="61">
        <f t="shared" si="3"/>
        <v>109520687</v>
      </c>
      <c r="V14" s="19">
        <f t="shared" si="4"/>
        <v>3541886</v>
      </c>
      <c r="W14" s="19">
        <f t="shared" si="5"/>
        <v>75087784</v>
      </c>
      <c r="X14" s="72">
        <f t="shared" si="6"/>
        <v>0.60091606948160081</v>
      </c>
      <c r="Y14" s="73">
        <f t="shared" si="7"/>
        <v>0.96867322310098147</v>
      </c>
      <c r="Z14" s="72">
        <f t="shared" si="8"/>
        <v>0.58209130583791557</v>
      </c>
    </row>
    <row r="15" spans="2:26">
      <c r="B15" s="19" t="s">
        <v>37</v>
      </c>
      <c r="C15" s="19" t="s">
        <v>38</v>
      </c>
      <c r="D15" s="19" t="s">
        <v>44</v>
      </c>
      <c r="E15" s="20" t="s">
        <v>41</v>
      </c>
      <c r="F15" s="21" t="s">
        <v>42</v>
      </c>
      <c r="G15" s="21" t="s">
        <v>43</v>
      </c>
      <c r="H15" s="19">
        <v>394450492</v>
      </c>
      <c r="I15" s="19">
        <v>394450492</v>
      </c>
      <c r="J15" s="19"/>
      <c r="K15" s="19"/>
      <c r="L15" s="19"/>
      <c r="M15" s="19"/>
      <c r="N15" s="19">
        <f t="shared" si="0"/>
        <v>0</v>
      </c>
      <c r="O15" s="19">
        <f t="shared" si="1"/>
        <v>394450492</v>
      </c>
      <c r="P15" s="23">
        <f>+'05'!R15</f>
        <v>142651702</v>
      </c>
      <c r="Q15" s="19">
        <v>25032649</v>
      </c>
      <c r="R15" s="23">
        <f t="shared" si="2"/>
        <v>167684351</v>
      </c>
      <c r="S15" s="61">
        <f>+'05'!U15</f>
        <v>108030909</v>
      </c>
      <c r="T15" s="19">
        <v>16947143</v>
      </c>
      <c r="U15" s="61">
        <f t="shared" si="3"/>
        <v>124978052</v>
      </c>
      <c r="V15" s="19">
        <f t="shared" si="4"/>
        <v>42706299</v>
      </c>
      <c r="W15" s="19">
        <f t="shared" si="5"/>
        <v>226766141</v>
      </c>
      <c r="X15" s="72">
        <f t="shared" si="6"/>
        <v>0.42510873836101082</v>
      </c>
      <c r="Y15" s="73">
        <f t="shared" si="7"/>
        <v>0.74531732540742579</v>
      </c>
      <c r="Z15" s="72">
        <f t="shared" si="8"/>
        <v>0.31684090788255376</v>
      </c>
    </row>
    <row r="16" spans="2:26">
      <c r="B16" s="19" t="s">
        <v>37</v>
      </c>
      <c r="C16" s="19" t="s">
        <v>38</v>
      </c>
      <c r="D16" s="19" t="s">
        <v>45</v>
      </c>
      <c r="E16" s="20" t="s">
        <v>41</v>
      </c>
      <c r="F16" s="21" t="s">
        <v>42</v>
      </c>
      <c r="G16" s="21" t="s">
        <v>43</v>
      </c>
      <c r="H16" s="19">
        <v>436413310</v>
      </c>
      <c r="I16" s="19">
        <v>436413310</v>
      </c>
      <c r="J16" s="19"/>
      <c r="K16" s="19"/>
      <c r="L16" s="19"/>
      <c r="M16" s="19"/>
      <c r="N16" s="19">
        <f t="shared" si="0"/>
        <v>0</v>
      </c>
      <c r="O16" s="19">
        <f t="shared" si="1"/>
        <v>436413310</v>
      </c>
      <c r="P16" s="23">
        <f>+'05'!R16</f>
        <v>155609107</v>
      </c>
      <c r="Q16" s="19">
        <v>27306427</v>
      </c>
      <c r="R16" s="23">
        <f t="shared" si="2"/>
        <v>182915534</v>
      </c>
      <c r="S16" s="61">
        <f>+'05'!U16</f>
        <v>117843627</v>
      </c>
      <c r="T16" s="19">
        <v>18486492</v>
      </c>
      <c r="U16" s="61">
        <f t="shared" si="3"/>
        <v>136330119</v>
      </c>
      <c r="V16" s="19">
        <f t="shared" si="4"/>
        <v>46585415</v>
      </c>
      <c r="W16" s="19">
        <f t="shared" si="5"/>
        <v>253497776</v>
      </c>
      <c r="X16" s="72">
        <f t="shared" si="6"/>
        <v>0.41913371982169839</v>
      </c>
      <c r="Y16" s="73">
        <f t="shared" si="7"/>
        <v>0.74531733865752481</v>
      </c>
      <c r="Z16" s="72">
        <f t="shared" si="8"/>
        <v>0.31238762859913688</v>
      </c>
    </row>
    <row r="17" spans="2:26">
      <c r="B17" s="19" t="s">
        <v>37</v>
      </c>
      <c r="C17" s="19" t="s">
        <v>38</v>
      </c>
      <c r="D17" s="19" t="s">
        <v>46</v>
      </c>
      <c r="E17" s="20" t="s">
        <v>41</v>
      </c>
      <c r="F17" s="21" t="s">
        <v>42</v>
      </c>
      <c r="G17" s="21" t="s">
        <v>43</v>
      </c>
      <c r="H17" s="19">
        <v>8392564</v>
      </c>
      <c r="I17" s="19">
        <v>8392564</v>
      </c>
      <c r="J17" s="19"/>
      <c r="K17" s="19"/>
      <c r="L17" s="19"/>
      <c r="M17" s="19"/>
      <c r="N17" s="19">
        <f t="shared" si="0"/>
        <v>0</v>
      </c>
      <c r="O17" s="19">
        <f t="shared" si="1"/>
        <v>8392564</v>
      </c>
      <c r="P17" s="23">
        <f>+'05'!R17</f>
        <v>2375023</v>
      </c>
      <c r="Q17" s="19">
        <v>416772</v>
      </c>
      <c r="R17" s="23">
        <f t="shared" si="2"/>
        <v>2791795</v>
      </c>
      <c r="S17" s="61">
        <f>+'05'!U17</f>
        <v>1798619</v>
      </c>
      <c r="T17" s="19">
        <v>282155</v>
      </c>
      <c r="U17" s="61">
        <f t="shared" si="3"/>
        <v>2080774</v>
      </c>
      <c r="V17" s="19">
        <f t="shared" si="4"/>
        <v>711021</v>
      </c>
      <c r="W17" s="19">
        <f t="shared" si="5"/>
        <v>5600769</v>
      </c>
      <c r="X17" s="72">
        <f t="shared" si="6"/>
        <v>0.33265102297700677</v>
      </c>
      <c r="Y17" s="73">
        <f t="shared" si="7"/>
        <v>0.7453176182348632</v>
      </c>
      <c r="Z17" s="72">
        <f t="shared" si="8"/>
        <v>0.24793066814861348</v>
      </c>
    </row>
    <row r="18" spans="2:26">
      <c r="B18" s="19" t="s">
        <v>37</v>
      </c>
      <c r="C18" s="19" t="s">
        <v>38</v>
      </c>
      <c r="D18" s="19" t="s">
        <v>47</v>
      </c>
      <c r="E18" s="20" t="s">
        <v>41</v>
      </c>
      <c r="F18" s="21" t="s">
        <v>42</v>
      </c>
      <c r="G18" s="21" t="s">
        <v>43</v>
      </c>
      <c r="H18" s="19">
        <v>13000000</v>
      </c>
      <c r="I18" s="19">
        <v>13000000</v>
      </c>
      <c r="J18" s="19"/>
      <c r="K18" s="19"/>
      <c r="L18" s="19"/>
      <c r="M18" s="19"/>
      <c r="N18" s="19">
        <f t="shared" si="0"/>
        <v>0</v>
      </c>
      <c r="O18" s="19">
        <f t="shared" si="1"/>
        <v>13000000</v>
      </c>
      <c r="P18" s="23">
        <f>+'05'!R18</f>
        <v>2611563</v>
      </c>
      <c r="Q18" s="19">
        <v>632197</v>
      </c>
      <c r="R18" s="23">
        <f t="shared" si="2"/>
        <v>3243760</v>
      </c>
      <c r="S18" s="61">
        <f>+'05'!U18</f>
        <v>2142108</v>
      </c>
      <c r="T18" s="19">
        <v>632197</v>
      </c>
      <c r="U18" s="61">
        <f t="shared" si="3"/>
        <v>2774305</v>
      </c>
      <c r="V18" s="19">
        <f t="shared" si="4"/>
        <v>469455</v>
      </c>
      <c r="W18" s="19">
        <f t="shared" si="5"/>
        <v>9756240</v>
      </c>
      <c r="X18" s="72">
        <f t="shared" si="6"/>
        <v>0.24951999999999999</v>
      </c>
      <c r="Y18" s="73">
        <f t="shared" si="7"/>
        <v>0.85527443460675268</v>
      </c>
      <c r="Z18" s="72">
        <f t="shared" si="8"/>
        <v>0.21340807692307692</v>
      </c>
    </row>
    <row r="19" spans="2:26">
      <c r="B19" s="19" t="s">
        <v>37</v>
      </c>
      <c r="C19" s="19" t="s">
        <v>38</v>
      </c>
      <c r="D19" s="19" t="s">
        <v>48</v>
      </c>
      <c r="E19" s="20" t="s">
        <v>41</v>
      </c>
      <c r="F19" s="21" t="s">
        <v>42</v>
      </c>
      <c r="G19" s="21" t="s">
        <v>43</v>
      </c>
      <c r="H19" s="19">
        <v>8000000</v>
      </c>
      <c r="I19" s="19">
        <v>8000000</v>
      </c>
      <c r="J19" s="19"/>
      <c r="K19" s="19"/>
      <c r="L19" s="19"/>
      <c r="M19" s="19"/>
      <c r="N19" s="19">
        <f t="shared" si="0"/>
        <v>0</v>
      </c>
      <c r="O19" s="19">
        <f t="shared" si="1"/>
        <v>8000000</v>
      </c>
      <c r="P19" s="23">
        <f>+'05'!R19</f>
        <v>0</v>
      </c>
      <c r="Q19" s="19">
        <v>0</v>
      </c>
      <c r="R19" s="23">
        <f t="shared" si="2"/>
        <v>0</v>
      </c>
      <c r="S19" s="61">
        <f>+'05'!U19</f>
        <v>0</v>
      </c>
      <c r="T19" s="19">
        <v>0</v>
      </c>
      <c r="U19" s="61">
        <f t="shared" si="3"/>
        <v>0</v>
      </c>
      <c r="V19" s="19">
        <f t="shared" si="4"/>
        <v>0</v>
      </c>
      <c r="W19" s="19">
        <f t="shared" si="5"/>
        <v>8000000</v>
      </c>
      <c r="X19" s="72">
        <f t="shared" si="6"/>
        <v>0</v>
      </c>
      <c r="Y19" s="73" t="e">
        <f t="shared" si="7"/>
        <v>#DIV/0!</v>
      </c>
      <c r="Z19" s="72">
        <f t="shared" si="8"/>
        <v>0</v>
      </c>
    </row>
    <row r="20" spans="2:26">
      <c r="B20" s="19" t="s">
        <v>37</v>
      </c>
      <c r="C20" s="19" t="s">
        <v>38</v>
      </c>
      <c r="D20" s="19" t="s">
        <v>49</v>
      </c>
      <c r="E20" s="20" t="s">
        <v>41</v>
      </c>
      <c r="F20" s="21" t="s">
        <v>42</v>
      </c>
      <c r="G20" s="21" t="s">
        <v>43</v>
      </c>
      <c r="H20" s="19">
        <v>17000000</v>
      </c>
      <c r="I20" s="19">
        <v>17000000</v>
      </c>
      <c r="J20" s="19"/>
      <c r="K20" s="19"/>
      <c r="L20" s="19"/>
      <c r="M20" s="19"/>
      <c r="N20" s="19">
        <f t="shared" si="0"/>
        <v>0</v>
      </c>
      <c r="O20" s="19">
        <f t="shared" si="1"/>
        <v>17000000</v>
      </c>
      <c r="P20" s="23">
        <f>+'05'!R20</f>
        <v>0</v>
      </c>
      <c r="Q20" s="19"/>
      <c r="R20" s="23">
        <f t="shared" si="2"/>
        <v>0</v>
      </c>
      <c r="S20" s="61">
        <f>+'05'!U20</f>
        <v>0</v>
      </c>
      <c r="T20" s="19"/>
      <c r="U20" s="61">
        <f t="shared" si="3"/>
        <v>0</v>
      </c>
      <c r="V20" s="19">
        <f t="shared" si="4"/>
        <v>0</v>
      </c>
      <c r="W20" s="19">
        <f t="shared" si="5"/>
        <v>17000000</v>
      </c>
      <c r="X20" s="72">
        <f t="shared" si="6"/>
        <v>0</v>
      </c>
      <c r="Y20" s="73" t="e">
        <f t="shared" si="7"/>
        <v>#DIV/0!</v>
      </c>
      <c r="Z20" s="72">
        <f t="shared" si="8"/>
        <v>0</v>
      </c>
    </row>
    <row r="21" spans="2:26">
      <c r="B21" s="19" t="s">
        <v>37</v>
      </c>
      <c r="C21" s="19" t="s">
        <v>38</v>
      </c>
      <c r="D21" s="19" t="s">
        <v>50</v>
      </c>
      <c r="E21" s="20" t="s">
        <v>51</v>
      </c>
      <c r="F21" s="21" t="s">
        <v>52</v>
      </c>
      <c r="G21" s="21" t="s">
        <v>53</v>
      </c>
      <c r="H21" s="19">
        <v>2500000</v>
      </c>
      <c r="I21" s="19">
        <v>2500000</v>
      </c>
      <c r="J21" s="19"/>
      <c r="K21" s="19"/>
      <c r="L21" s="19"/>
      <c r="M21" s="19"/>
      <c r="N21" s="19">
        <f t="shared" si="0"/>
        <v>0</v>
      </c>
      <c r="O21" s="19">
        <f t="shared" si="1"/>
        <v>2500000</v>
      </c>
      <c r="P21" s="23">
        <f>+'05'!R21</f>
        <v>9128606</v>
      </c>
      <c r="Q21" s="19">
        <v>1376259</v>
      </c>
      <c r="R21" s="23">
        <f t="shared" si="2"/>
        <v>10504865</v>
      </c>
      <c r="S21" s="61">
        <f>+'05'!U21</f>
        <v>2874414</v>
      </c>
      <c r="T21" s="19">
        <v>512559</v>
      </c>
      <c r="U21" s="61">
        <f t="shared" si="3"/>
        <v>3386973</v>
      </c>
      <c r="V21" s="19">
        <f t="shared" si="4"/>
        <v>7117892</v>
      </c>
      <c r="W21" s="19">
        <f t="shared" si="5"/>
        <v>-8004865</v>
      </c>
      <c r="X21" s="72">
        <f t="shared" si="6"/>
        <v>4.2019460000000004</v>
      </c>
      <c r="Y21" s="73">
        <f t="shared" si="7"/>
        <v>0.32241946945534283</v>
      </c>
      <c r="Z21" s="72">
        <f t="shared" si="8"/>
        <v>1.3547891999999999</v>
      </c>
    </row>
    <row r="22" spans="2:26">
      <c r="B22" s="19" t="s">
        <v>37</v>
      </c>
      <c r="C22" s="19" t="s">
        <v>38</v>
      </c>
      <c r="D22" s="19" t="s">
        <v>54</v>
      </c>
      <c r="E22" s="20" t="s">
        <v>55</v>
      </c>
      <c r="F22" s="21" t="s">
        <v>56</v>
      </c>
      <c r="G22" s="21" t="s">
        <v>57</v>
      </c>
      <c r="H22" s="19">
        <v>69948950</v>
      </c>
      <c r="I22" s="19">
        <v>69948950</v>
      </c>
      <c r="J22" s="19"/>
      <c r="K22" s="19"/>
      <c r="L22" s="19"/>
      <c r="M22" s="19"/>
      <c r="N22" s="19">
        <f t="shared" si="0"/>
        <v>0</v>
      </c>
      <c r="O22" s="19">
        <f t="shared" si="1"/>
        <v>69948950</v>
      </c>
      <c r="P22" s="23">
        <f>+'05'!R22</f>
        <v>25669963</v>
      </c>
      <c r="Q22" s="19">
        <v>5221659</v>
      </c>
      <c r="R22" s="23">
        <f t="shared" si="2"/>
        <v>30891622</v>
      </c>
      <c r="S22" s="61">
        <f>+'05'!U22</f>
        <v>0</v>
      </c>
      <c r="T22" s="19">
        <v>0</v>
      </c>
      <c r="U22" s="61">
        <f t="shared" si="3"/>
        <v>0</v>
      </c>
      <c r="V22" s="19">
        <f t="shared" si="4"/>
        <v>30891622</v>
      </c>
      <c r="W22" s="19">
        <f t="shared" si="5"/>
        <v>39057328</v>
      </c>
      <c r="X22" s="72">
        <f t="shared" si="6"/>
        <v>0.44163096086503084</v>
      </c>
      <c r="Y22" s="73">
        <f t="shared" si="7"/>
        <v>0</v>
      </c>
      <c r="Z22" s="72">
        <f t="shared" si="8"/>
        <v>0</v>
      </c>
    </row>
    <row r="23" spans="2:26">
      <c r="B23" s="19" t="s">
        <v>37</v>
      </c>
      <c r="C23" s="19" t="s">
        <v>38</v>
      </c>
      <c r="D23" s="19" t="s">
        <v>58</v>
      </c>
      <c r="E23" s="20" t="s">
        <v>55</v>
      </c>
      <c r="F23" s="21" t="s">
        <v>56</v>
      </c>
      <c r="G23" s="21" t="s">
        <v>57</v>
      </c>
      <c r="H23" s="19">
        <v>84344630</v>
      </c>
      <c r="I23" s="19">
        <v>84344630</v>
      </c>
      <c r="J23" s="19"/>
      <c r="K23" s="19"/>
      <c r="L23" s="19"/>
      <c r="M23" s="19"/>
      <c r="N23" s="19">
        <f t="shared" si="0"/>
        <v>0</v>
      </c>
      <c r="O23" s="19">
        <f t="shared" si="1"/>
        <v>84344630</v>
      </c>
      <c r="P23" s="23">
        <f>+'05'!R23</f>
        <v>23927611</v>
      </c>
      <c r="Q23" s="19">
        <v>4739454</v>
      </c>
      <c r="R23" s="23">
        <f t="shared" si="2"/>
        <v>28667065</v>
      </c>
      <c r="S23" s="61">
        <f>+'05'!U23</f>
        <v>0</v>
      </c>
      <c r="T23" s="19">
        <v>0</v>
      </c>
      <c r="U23" s="61">
        <f t="shared" si="3"/>
        <v>0</v>
      </c>
      <c r="V23" s="19">
        <f t="shared" si="4"/>
        <v>28667065</v>
      </c>
      <c r="W23" s="19">
        <f t="shared" si="5"/>
        <v>55677565</v>
      </c>
      <c r="X23" s="72">
        <f t="shared" si="6"/>
        <v>0.33988014411824441</v>
      </c>
      <c r="Y23" s="73">
        <f t="shared" si="7"/>
        <v>0</v>
      </c>
      <c r="Z23" s="72">
        <f t="shared" si="8"/>
        <v>0</v>
      </c>
    </row>
    <row r="24" spans="2:26">
      <c r="B24" s="19" t="s">
        <v>37</v>
      </c>
      <c r="C24" s="19" t="s">
        <v>38</v>
      </c>
      <c r="D24" s="19" t="s">
        <v>59</v>
      </c>
      <c r="E24" s="20" t="s">
        <v>55</v>
      </c>
      <c r="F24" s="21" t="s">
        <v>56</v>
      </c>
      <c r="G24" s="21" t="s">
        <v>57</v>
      </c>
      <c r="H24" s="19">
        <v>93317463</v>
      </c>
      <c r="I24" s="19">
        <v>93317463</v>
      </c>
      <c r="J24" s="19"/>
      <c r="K24" s="19"/>
      <c r="L24" s="19"/>
      <c r="M24" s="19"/>
      <c r="N24" s="19">
        <f t="shared" si="0"/>
        <v>0</v>
      </c>
      <c r="O24" s="19">
        <f t="shared" si="1"/>
        <v>93317463</v>
      </c>
      <c r="P24" s="23">
        <f>+'05'!R24</f>
        <v>26101015</v>
      </c>
      <c r="Q24" s="19">
        <v>5169950</v>
      </c>
      <c r="R24" s="23">
        <f t="shared" si="2"/>
        <v>31270965</v>
      </c>
      <c r="S24" s="61">
        <f>+'05'!U24</f>
        <v>0</v>
      </c>
      <c r="T24" s="19">
        <v>0</v>
      </c>
      <c r="U24" s="61">
        <f t="shared" si="3"/>
        <v>0</v>
      </c>
      <c r="V24" s="19">
        <f t="shared" si="4"/>
        <v>31270965</v>
      </c>
      <c r="W24" s="19">
        <f t="shared" si="5"/>
        <v>62046498</v>
      </c>
      <c r="X24" s="72">
        <f t="shared" si="6"/>
        <v>0.33510303425201349</v>
      </c>
      <c r="Y24" s="73">
        <f t="shared" si="7"/>
        <v>0</v>
      </c>
      <c r="Z24" s="72">
        <f t="shared" si="8"/>
        <v>0</v>
      </c>
    </row>
    <row r="25" spans="2:26">
      <c r="B25" s="19" t="s">
        <v>37</v>
      </c>
      <c r="C25" s="19" t="s">
        <v>38</v>
      </c>
      <c r="D25" s="19" t="s">
        <v>60</v>
      </c>
      <c r="E25" s="20" t="s">
        <v>55</v>
      </c>
      <c r="F25" s="21" t="s">
        <v>56</v>
      </c>
      <c r="G25" s="21" t="s">
        <v>57</v>
      </c>
      <c r="H25" s="19">
        <v>1794568</v>
      </c>
      <c r="I25" s="19">
        <v>1794568</v>
      </c>
      <c r="J25" s="19"/>
      <c r="K25" s="19"/>
      <c r="L25" s="19"/>
      <c r="M25" s="19"/>
      <c r="N25" s="19">
        <f t="shared" si="0"/>
        <v>0</v>
      </c>
      <c r="O25" s="19">
        <f t="shared" si="1"/>
        <v>1794568</v>
      </c>
      <c r="P25" s="23">
        <f>+'05'!R25</f>
        <v>398374</v>
      </c>
      <c r="Q25" s="19">
        <v>78908</v>
      </c>
      <c r="R25" s="23">
        <f t="shared" si="2"/>
        <v>477282</v>
      </c>
      <c r="S25" s="61">
        <f>+'05'!U25</f>
        <v>0</v>
      </c>
      <c r="T25" s="19">
        <v>0</v>
      </c>
      <c r="U25" s="61">
        <f t="shared" si="3"/>
        <v>0</v>
      </c>
      <c r="V25" s="19">
        <f t="shared" si="4"/>
        <v>477282</v>
      </c>
      <c r="W25" s="19">
        <f t="shared" si="5"/>
        <v>1317286</v>
      </c>
      <c r="X25" s="72">
        <f t="shared" si="6"/>
        <v>0.26595927264946218</v>
      </c>
      <c r="Y25" s="73">
        <f t="shared" si="7"/>
        <v>0</v>
      </c>
      <c r="Z25" s="72">
        <f t="shared" si="8"/>
        <v>0</v>
      </c>
    </row>
    <row r="26" spans="2:26">
      <c r="B26" s="19" t="s">
        <v>37</v>
      </c>
      <c r="C26" s="19" t="s">
        <v>38</v>
      </c>
      <c r="D26" s="19" t="s">
        <v>61</v>
      </c>
      <c r="E26" s="20" t="s">
        <v>62</v>
      </c>
      <c r="F26" s="21" t="s">
        <v>63</v>
      </c>
      <c r="G26" s="21" t="s">
        <v>64</v>
      </c>
      <c r="H26" s="19">
        <v>2000000</v>
      </c>
      <c r="I26" s="19">
        <v>2000000</v>
      </c>
      <c r="J26" s="19"/>
      <c r="K26" s="19"/>
      <c r="L26" s="19"/>
      <c r="M26" s="19"/>
      <c r="N26" s="19">
        <f t="shared" si="0"/>
        <v>0</v>
      </c>
      <c r="O26" s="19">
        <f t="shared" si="1"/>
        <v>2000000</v>
      </c>
      <c r="P26" s="23">
        <f>+'05'!R26</f>
        <v>43202.01</v>
      </c>
      <c r="Q26" s="19">
        <v>3578.41</v>
      </c>
      <c r="R26" s="23">
        <f t="shared" si="2"/>
        <v>46780.42</v>
      </c>
      <c r="S26" s="61">
        <f>+'05'!U26</f>
        <v>43202.01</v>
      </c>
      <c r="T26" s="19">
        <v>3578.41</v>
      </c>
      <c r="U26" s="61">
        <f t="shared" si="3"/>
        <v>46780.42</v>
      </c>
      <c r="V26" s="19">
        <f t="shared" si="4"/>
        <v>0</v>
      </c>
      <c r="W26" s="19">
        <f t="shared" si="5"/>
        <v>1953219.58</v>
      </c>
      <c r="X26" s="72">
        <f t="shared" si="6"/>
        <v>2.3390209999999998E-2</v>
      </c>
      <c r="Y26" s="73">
        <f t="shared" si="7"/>
        <v>1</v>
      </c>
      <c r="Z26" s="72">
        <f t="shared" si="8"/>
        <v>2.3390209999999998E-2</v>
      </c>
    </row>
    <row r="27" spans="2:26">
      <c r="B27" s="19" t="s">
        <v>37</v>
      </c>
      <c r="C27" s="19" t="s">
        <v>38</v>
      </c>
      <c r="D27" s="19" t="s">
        <v>65</v>
      </c>
      <c r="E27" s="20" t="s">
        <v>66</v>
      </c>
      <c r="F27" s="21" t="s">
        <v>52</v>
      </c>
      <c r="G27" s="21" t="s">
        <v>67</v>
      </c>
      <c r="H27" s="19">
        <v>1000</v>
      </c>
      <c r="I27" s="19">
        <v>1000</v>
      </c>
      <c r="J27" s="19"/>
      <c r="K27" s="19"/>
      <c r="L27" s="19"/>
      <c r="M27" s="19"/>
      <c r="N27" s="19">
        <f t="shared" si="0"/>
        <v>0</v>
      </c>
      <c r="O27" s="19">
        <f t="shared" si="1"/>
        <v>1000</v>
      </c>
      <c r="P27" s="23">
        <f>+'05'!R27</f>
        <v>0</v>
      </c>
      <c r="Q27" s="19"/>
      <c r="R27" s="23">
        <f t="shared" si="2"/>
        <v>0</v>
      </c>
      <c r="S27" s="61">
        <f>+'05'!U27</f>
        <v>0</v>
      </c>
      <c r="T27" s="19"/>
      <c r="U27" s="61">
        <f t="shared" si="3"/>
        <v>0</v>
      </c>
      <c r="V27" s="19">
        <f t="shared" si="4"/>
        <v>0</v>
      </c>
      <c r="W27" s="19">
        <f t="shared" si="5"/>
        <v>1000</v>
      </c>
      <c r="X27" s="72">
        <f t="shared" si="6"/>
        <v>0</v>
      </c>
      <c r="Y27" s="73" t="e">
        <f t="shared" si="7"/>
        <v>#DIV/0!</v>
      </c>
      <c r="Z27" s="72">
        <f t="shared" si="8"/>
        <v>0</v>
      </c>
    </row>
    <row r="28" spans="2:26">
      <c r="B28" s="19" t="s">
        <v>37</v>
      </c>
      <c r="C28" s="19" t="s">
        <v>38</v>
      </c>
      <c r="D28" s="19" t="s">
        <v>68</v>
      </c>
      <c r="E28" s="20" t="s">
        <v>69</v>
      </c>
      <c r="F28" s="21" t="s">
        <v>42</v>
      </c>
      <c r="G28" s="21" t="s">
        <v>70</v>
      </c>
      <c r="H28" s="19">
        <v>12000000</v>
      </c>
      <c r="I28" s="19">
        <v>12000000</v>
      </c>
      <c r="J28" s="19"/>
      <c r="K28" s="19"/>
      <c r="L28" s="19"/>
      <c r="M28" s="19"/>
      <c r="N28" s="19">
        <f t="shared" si="0"/>
        <v>0</v>
      </c>
      <c r="O28" s="19">
        <f t="shared" si="1"/>
        <v>12000000</v>
      </c>
      <c r="P28" s="23">
        <f>+'05'!R28</f>
        <v>5620513</v>
      </c>
      <c r="Q28" s="19">
        <v>3792873</v>
      </c>
      <c r="R28" s="23">
        <f t="shared" si="2"/>
        <v>9413386</v>
      </c>
      <c r="S28" s="61">
        <f>+'05'!U28</f>
        <v>5337306</v>
      </c>
      <c r="T28" s="19">
        <v>3717787</v>
      </c>
      <c r="U28" s="61">
        <f t="shared" si="3"/>
        <v>9055093</v>
      </c>
      <c r="V28" s="19">
        <f t="shared" si="4"/>
        <v>358293</v>
      </c>
      <c r="W28" s="19">
        <f t="shared" si="5"/>
        <v>2586614</v>
      </c>
      <c r="X28" s="72">
        <f t="shared" si="6"/>
        <v>0.78444883333333337</v>
      </c>
      <c r="Y28" s="73">
        <f t="shared" si="7"/>
        <v>0.96193792541812262</v>
      </c>
      <c r="Z28" s="72">
        <f t="shared" si="8"/>
        <v>0.75459108333333336</v>
      </c>
    </row>
    <row r="29" spans="2:26">
      <c r="B29" s="19" t="s">
        <v>37</v>
      </c>
      <c r="C29" s="19" t="s">
        <v>38</v>
      </c>
      <c r="D29" s="19" t="s">
        <v>71</v>
      </c>
      <c r="E29" s="20" t="s">
        <v>72</v>
      </c>
      <c r="F29" s="21" t="s">
        <v>73</v>
      </c>
      <c r="G29" s="21" t="s">
        <v>74</v>
      </c>
      <c r="H29" s="19">
        <v>1000</v>
      </c>
      <c r="I29" s="19">
        <v>1000</v>
      </c>
      <c r="J29" s="19">
        <v>50673.63</v>
      </c>
      <c r="K29" s="19"/>
      <c r="L29" s="19"/>
      <c r="M29" s="19"/>
      <c r="N29" s="19">
        <f t="shared" si="0"/>
        <v>50673.63</v>
      </c>
      <c r="O29" s="19">
        <f t="shared" si="1"/>
        <v>51673.63</v>
      </c>
      <c r="P29" s="23">
        <f>+'05'!R29</f>
        <v>50673.63</v>
      </c>
      <c r="Q29" s="19">
        <v>0</v>
      </c>
      <c r="R29" s="23">
        <f t="shared" si="2"/>
        <v>50673.63</v>
      </c>
      <c r="S29" s="61">
        <f>+'05'!U29</f>
        <v>50673.63</v>
      </c>
      <c r="T29" s="19">
        <v>0</v>
      </c>
      <c r="U29" s="61">
        <f t="shared" si="3"/>
        <v>50673.63</v>
      </c>
      <c r="V29" s="19">
        <f t="shared" si="4"/>
        <v>0</v>
      </c>
      <c r="W29" s="19">
        <f t="shared" si="5"/>
        <v>1000</v>
      </c>
      <c r="X29" s="72">
        <f t="shared" si="6"/>
        <v>0.98064776947158538</v>
      </c>
      <c r="Y29" s="73">
        <f t="shared" si="7"/>
        <v>1</v>
      </c>
      <c r="Z29" s="72">
        <f t="shared" si="8"/>
        <v>0.98064776947158538</v>
      </c>
    </row>
    <row r="30" spans="2:26">
      <c r="B30" s="19" t="s">
        <v>37</v>
      </c>
      <c r="C30" s="19" t="s">
        <v>38</v>
      </c>
      <c r="D30" s="19" t="s">
        <v>75</v>
      </c>
      <c r="E30" s="20" t="s">
        <v>76</v>
      </c>
      <c r="F30" s="21" t="s">
        <v>77</v>
      </c>
      <c r="G30" s="21" t="s">
        <v>78</v>
      </c>
      <c r="H30" s="19">
        <v>8000000</v>
      </c>
      <c r="I30" s="19">
        <v>8000000</v>
      </c>
      <c r="J30" s="19"/>
      <c r="K30" s="19"/>
      <c r="L30" s="19"/>
      <c r="M30" s="19"/>
      <c r="N30" s="19">
        <f t="shared" si="0"/>
        <v>0</v>
      </c>
      <c r="O30" s="19">
        <f t="shared" si="1"/>
        <v>8000000</v>
      </c>
      <c r="P30" s="23">
        <f>+'05'!R30</f>
        <v>0</v>
      </c>
      <c r="Q30" s="19"/>
      <c r="R30" s="23">
        <f t="shared" si="2"/>
        <v>0</v>
      </c>
      <c r="S30" s="61">
        <f>+'05'!U30</f>
        <v>16463094</v>
      </c>
      <c r="T30" s="19">
        <v>159287</v>
      </c>
      <c r="U30" s="61">
        <f t="shared" si="3"/>
        <v>16622381</v>
      </c>
      <c r="V30" s="19">
        <f t="shared" si="4"/>
        <v>-16622381</v>
      </c>
      <c r="W30" s="19">
        <f t="shared" si="5"/>
        <v>8000000</v>
      </c>
      <c r="X30" s="72">
        <f t="shared" si="6"/>
        <v>0</v>
      </c>
      <c r="Y30" s="73" t="e">
        <f t="shared" si="7"/>
        <v>#DIV/0!</v>
      </c>
      <c r="Z30" s="72">
        <f t="shared" si="8"/>
        <v>2.0777976250000001</v>
      </c>
    </row>
    <row r="31" spans="2:26">
      <c r="B31" s="19" t="s">
        <v>37</v>
      </c>
      <c r="C31" s="19" t="s">
        <v>38</v>
      </c>
      <c r="D31" s="19" t="s">
        <v>79</v>
      </c>
      <c r="E31" s="20" t="s">
        <v>80</v>
      </c>
      <c r="F31" s="21" t="s">
        <v>81</v>
      </c>
      <c r="G31" s="21" t="s">
        <v>82</v>
      </c>
      <c r="H31" s="19">
        <v>1000</v>
      </c>
      <c r="I31" s="19">
        <v>1000</v>
      </c>
      <c r="J31" s="19"/>
      <c r="K31" s="19"/>
      <c r="L31" s="19"/>
      <c r="M31" s="19"/>
      <c r="N31" s="19">
        <f t="shared" si="0"/>
        <v>0</v>
      </c>
      <c r="O31" s="19">
        <f t="shared" si="1"/>
        <v>1000</v>
      </c>
      <c r="P31" s="23">
        <f>+'05'!R31</f>
        <v>0</v>
      </c>
      <c r="Q31" s="19"/>
      <c r="R31" s="23">
        <f t="shared" si="2"/>
        <v>0</v>
      </c>
      <c r="S31" s="61">
        <f>+'05'!U31</f>
        <v>0</v>
      </c>
      <c r="T31" s="19"/>
      <c r="U31" s="61">
        <f t="shared" si="3"/>
        <v>0</v>
      </c>
      <c r="V31" s="19">
        <f t="shared" si="4"/>
        <v>0</v>
      </c>
      <c r="W31" s="19">
        <f t="shared" si="5"/>
        <v>1000</v>
      </c>
      <c r="X31" s="72">
        <f t="shared" si="6"/>
        <v>0</v>
      </c>
      <c r="Y31" s="73" t="e">
        <f t="shared" si="7"/>
        <v>#DIV/0!</v>
      </c>
      <c r="Z31" s="72">
        <f t="shared" si="8"/>
        <v>0</v>
      </c>
    </row>
    <row r="32" spans="2:26">
      <c r="B32" s="19" t="s">
        <v>37</v>
      </c>
      <c r="C32" s="19" t="s">
        <v>38</v>
      </c>
      <c r="D32" s="19" t="s">
        <v>83</v>
      </c>
      <c r="E32" s="20" t="s">
        <v>84</v>
      </c>
      <c r="F32" s="21" t="s">
        <v>85</v>
      </c>
      <c r="G32" s="21" t="s">
        <v>86</v>
      </c>
      <c r="H32" s="19">
        <v>1000</v>
      </c>
      <c r="I32" s="19">
        <v>1000</v>
      </c>
      <c r="J32" s="19"/>
      <c r="K32" s="19"/>
      <c r="L32" s="19"/>
      <c r="M32" s="19"/>
      <c r="N32" s="19">
        <f t="shared" si="0"/>
        <v>0</v>
      </c>
      <c r="O32" s="19">
        <f t="shared" si="1"/>
        <v>1000</v>
      </c>
      <c r="P32" s="23">
        <f>+'05'!R32</f>
        <v>0</v>
      </c>
      <c r="Q32" s="19"/>
      <c r="R32" s="23">
        <f t="shared" si="2"/>
        <v>0</v>
      </c>
      <c r="S32" s="61">
        <f>+'05'!U32</f>
        <v>0</v>
      </c>
      <c r="T32" s="19"/>
      <c r="U32" s="61">
        <f t="shared" si="3"/>
        <v>0</v>
      </c>
      <c r="V32" s="19">
        <f t="shared" si="4"/>
        <v>0</v>
      </c>
      <c r="W32" s="19">
        <f t="shared" si="5"/>
        <v>1000</v>
      </c>
      <c r="X32" s="72">
        <f t="shared" si="6"/>
        <v>0</v>
      </c>
      <c r="Y32" s="73" t="e">
        <f t="shared" si="7"/>
        <v>#DIV/0!</v>
      </c>
      <c r="Z32" s="72">
        <f t="shared" si="8"/>
        <v>0</v>
      </c>
    </row>
    <row r="33" spans="2:26">
      <c r="B33" s="19" t="s">
        <v>37</v>
      </c>
      <c r="C33" s="19" t="s">
        <v>38</v>
      </c>
      <c r="D33" s="19" t="s">
        <v>87</v>
      </c>
      <c r="E33" s="20" t="s">
        <v>88</v>
      </c>
      <c r="F33" s="21" t="s">
        <v>89</v>
      </c>
      <c r="G33" s="21" t="s">
        <v>90</v>
      </c>
      <c r="H33" s="19">
        <v>1000</v>
      </c>
      <c r="I33" s="19">
        <v>1000</v>
      </c>
      <c r="J33" s="19"/>
      <c r="K33" s="19"/>
      <c r="L33" s="19"/>
      <c r="M33" s="19"/>
      <c r="N33" s="19">
        <f t="shared" si="0"/>
        <v>0</v>
      </c>
      <c r="O33" s="19">
        <f t="shared" si="1"/>
        <v>1000</v>
      </c>
      <c r="P33" s="23">
        <f>+'05'!R33</f>
        <v>0</v>
      </c>
      <c r="Q33" s="19"/>
      <c r="R33" s="23">
        <f t="shared" si="2"/>
        <v>0</v>
      </c>
      <c r="S33" s="61">
        <f>+'05'!U33</f>
        <v>0</v>
      </c>
      <c r="T33" s="19"/>
      <c r="U33" s="61">
        <f t="shared" si="3"/>
        <v>0</v>
      </c>
      <c r="V33" s="19">
        <f t="shared" si="4"/>
        <v>0</v>
      </c>
      <c r="W33" s="19">
        <f t="shared" si="5"/>
        <v>1000</v>
      </c>
      <c r="X33" s="72">
        <f t="shared" si="6"/>
        <v>0</v>
      </c>
      <c r="Y33" s="73" t="e">
        <f t="shared" si="7"/>
        <v>#DIV/0!</v>
      </c>
      <c r="Z33" s="72">
        <f t="shared" si="8"/>
        <v>0</v>
      </c>
    </row>
    <row r="34" spans="2:26">
      <c r="B34" s="19" t="s">
        <v>37</v>
      </c>
      <c r="C34" s="19" t="s">
        <v>38</v>
      </c>
      <c r="D34" s="19" t="s">
        <v>91</v>
      </c>
      <c r="E34" s="20" t="s">
        <v>92</v>
      </c>
      <c r="F34" s="21" t="s">
        <v>42</v>
      </c>
      <c r="G34" s="21" t="s">
        <v>93</v>
      </c>
      <c r="H34" s="19">
        <v>1000</v>
      </c>
      <c r="I34" s="19">
        <v>1000</v>
      </c>
      <c r="J34" s="19"/>
      <c r="K34" s="19"/>
      <c r="L34" s="19"/>
      <c r="M34" s="19"/>
      <c r="N34" s="19">
        <f t="shared" si="0"/>
        <v>0</v>
      </c>
      <c r="O34" s="19">
        <f t="shared" si="1"/>
        <v>1000</v>
      </c>
      <c r="P34" s="23">
        <f>+'05'!R34</f>
        <v>0</v>
      </c>
      <c r="Q34" s="19"/>
      <c r="R34" s="23">
        <f t="shared" si="2"/>
        <v>0</v>
      </c>
      <c r="S34" s="61">
        <f>+'05'!U34</f>
        <v>0</v>
      </c>
      <c r="T34" s="19"/>
      <c r="U34" s="61">
        <f t="shared" si="3"/>
        <v>0</v>
      </c>
      <c r="V34" s="19">
        <f t="shared" si="4"/>
        <v>0</v>
      </c>
      <c r="W34" s="19">
        <f t="shared" si="5"/>
        <v>1000</v>
      </c>
      <c r="X34" s="72">
        <f t="shared" si="6"/>
        <v>0</v>
      </c>
      <c r="Y34" s="73" t="e">
        <f t="shared" si="7"/>
        <v>#DIV/0!</v>
      </c>
      <c r="Z34" s="72">
        <f t="shared" si="8"/>
        <v>0</v>
      </c>
    </row>
    <row r="35" spans="2:26">
      <c r="B35" s="29" t="s">
        <v>37</v>
      </c>
      <c r="C35" s="29" t="s">
        <v>94</v>
      </c>
      <c r="D35" s="29" t="s">
        <v>5</v>
      </c>
      <c r="E35" s="30"/>
      <c r="F35" s="31"/>
      <c r="G35" s="31" t="s">
        <v>34</v>
      </c>
      <c r="H35" s="29">
        <v>765648056</v>
      </c>
      <c r="I35" s="29">
        <f>SUM(I36:I55)</f>
        <v>765648056</v>
      </c>
      <c r="J35" s="29">
        <f>SUM(J36:J55)</f>
        <v>317331030.81999999</v>
      </c>
      <c r="K35" s="29">
        <f>SUM(K36:K55)</f>
        <v>36146329.779999733</v>
      </c>
      <c r="L35" s="29">
        <f>SUM(L36:L55)</f>
        <v>0</v>
      </c>
      <c r="M35" s="29">
        <f>SUM(M36:M55)</f>
        <v>0</v>
      </c>
      <c r="N35" s="29">
        <f t="shared" si="0"/>
        <v>353477360.59999973</v>
      </c>
      <c r="O35" s="29">
        <f t="shared" si="1"/>
        <v>1119125416.5999997</v>
      </c>
      <c r="P35" s="23">
        <f>+'05'!R35</f>
        <v>602249089.37</v>
      </c>
      <c r="Q35" s="29">
        <f>SUM(Q36:Q55)</f>
        <v>90400499.129999727</v>
      </c>
      <c r="R35" s="23">
        <f t="shared" si="2"/>
        <v>692649588.49999976</v>
      </c>
      <c r="S35" s="61">
        <f>+'05'!U35</f>
        <v>613246085.36999989</v>
      </c>
      <c r="T35" s="29">
        <f>SUM(T36:T55)</f>
        <v>73865059.129999727</v>
      </c>
      <c r="U35" s="61">
        <f t="shared" si="3"/>
        <v>687111144.49999964</v>
      </c>
      <c r="V35" s="29">
        <f t="shared" si="4"/>
        <v>5538444.0000001192</v>
      </c>
      <c r="W35" s="29">
        <f t="shared" si="5"/>
        <v>426475828.0999999</v>
      </c>
      <c r="X35" s="72">
        <f t="shared" si="6"/>
        <v>0.61892043396202134</v>
      </c>
      <c r="Y35" s="73">
        <f t="shared" si="7"/>
        <v>0.99200397417113295</v>
      </c>
      <c r="Z35" s="72">
        <f t="shared" si="8"/>
        <v>0.61397153018604744</v>
      </c>
    </row>
    <row r="36" spans="2:26">
      <c r="B36" s="19" t="s">
        <v>37</v>
      </c>
      <c r="C36" s="19" t="s">
        <v>94</v>
      </c>
      <c r="D36" s="19" t="s">
        <v>40</v>
      </c>
      <c r="E36" s="20" t="s">
        <v>95</v>
      </c>
      <c r="F36" s="21" t="s">
        <v>42</v>
      </c>
      <c r="G36" s="21" t="s">
        <v>96</v>
      </c>
      <c r="H36" s="19">
        <v>97405886</v>
      </c>
      <c r="I36" s="19">
        <v>97405886</v>
      </c>
      <c r="J36" s="19"/>
      <c r="K36" s="19"/>
      <c r="L36" s="19"/>
      <c r="M36" s="19"/>
      <c r="N36" s="19">
        <f t="shared" si="0"/>
        <v>0</v>
      </c>
      <c r="O36" s="19">
        <f t="shared" si="1"/>
        <v>97405886</v>
      </c>
      <c r="P36" s="23">
        <f>+'05'!R36</f>
        <v>49234086</v>
      </c>
      <c r="Q36" s="19">
        <v>9995024</v>
      </c>
      <c r="R36" s="23">
        <f t="shared" si="2"/>
        <v>59229110</v>
      </c>
      <c r="S36" s="61">
        <f>+'05'!U36</f>
        <v>47590349</v>
      </c>
      <c r="T36" s="19">
        <v>9552895</v>
      </c>
      <c r="U36" s="61">
        <f t="shared" si="3"/>
        <v>57143244</v>
      </c>
      <c r="V36" s="19">
        <f t="shared" si="4"/>
        <v>2085866</v>
      </c>
      <c r="W36" s="19">
        <f t="shared" si="5"/>
        <v>38176776</v>
      </c>
      <c r="X36" s="72">
        <f t="shared" si="6"/>
        <v>0.60806499927530044</v>
      </c>
      <c r="Y36" s="73">
        <f t="shared" si="7"/>
        <v>0.96478309398874984</v>
      </c>
      <c r="Z36" s="72">
        <f t="shared" si="8"/>
        <v>0.58665083134709128</v>
      </c>
    </row>
    <row r="37" spans="2:26">
      <c r="B37" s="19" t="s">
        <v>37</v>
      </c>
      <c r="C37" s="19" t="s">
        <v>94</v>
      </c>
      <c r="D37" s="19" t="s">
        <v>44</v>
      </c>
      <c r="E37" s="20" t="s">
        <v>95</v>
      </c>
      <c r="F37" s="21" t="s">
        <v>42</v>
      </c>
      <c r="G37" s="21" t="s">
        <v>96</v>
      </c>
      <c r="H37" s="19">
        <v>312593786</v>
      </c>
      <c r="I37" s="19">
        <v>312593786</v>
      </c>
      <c r="J37" s="19"/>
      <c r="K37" s="19"/>
      <c r="L37" s="19"/>
      <c r="M37" s="19"/>
      <c r="N37" s="19">
        <f t="shared" si="0"/>
        <v>0</v>
      </c>
      <c r="O37" s="19">
        <f t="shared" si="1"/>
        <v>312593786</v>
      </c>
      <c r="P37" s="23">
        <f>+'05'!R37</f>
        <v>110659861</v>
      </c>
      <c r="Q37" s="19">
        <v>20603188</v>
      </c>
      <c r="R37" s="23">
        <f t="shared" si="2"/>
        <v>131263049</v>
      </c>
      <c r="S37" s="61">
        <f>+'05'!U37</f>
        <v>90600222</v>
      </c>
      <c r="T37" s="19">
        <v>16666842</v>
      </c>
      <c r="U37" s="61">
        <f t="shared" si="3"/>
        <v>107267064</v>
      </c>
      <c r="V37" s="19">
        <f t="shared" si="4"/>
        <v>23995985</v>
      </c>
      <c r="W37" s="19">
        <f t="shared" si="5"/>
        <v>181330737</v>
      </c>
      <c r="X37" s="72">
        <f t="shared" si="6"/>
        <v>0.41991573370559582</v>
      </c>
      <c r="Y37" s="73">
        <f t="shared" si="7"/>
        <v>0.81719162260203171</v>
      </c>
      <c r="Z37" s="72">
        <f t="shared" si="8"/>
        <v>0.34315161978299852</v>
      </c>
    </row>
    <row r="38" spans="2:26">
      <c r="B38" s="19" t="s">
        <v>37</v>
      </c>
      <c r="C38" s="19" t="s">
        <v>94</v>
      </c>
      <c r="D38" s="19" t="s">
        <v>45</v>
      </c>
      <c r="E38" s="20" t="s">
        <v>95</v>
      </c>
      <c r="F38" s="21" t="s">
        <v>42</v>
      </c>
      <c r="G38" s="21" t="s">
        <v>96</v>
      </c>
      <c r="H38" s="19">
        <v>66618348</v>
      </c>
      <c r="I38" s="19">
        <v>66618348</v>
      </c>
      <c r="J38" s="19"/>
      <c r="K38" s="19"/>
      <c r="L38" s="19"/>
      <c r="M38" s="19"/>
      <c r="N38" s="19">
        <f t="shared" si="0"/>
        <v>0</v>
      </c>
      <c r="O38" s="19">
        <f t="shared" si="1"/>
        <v>66618348</v>
      </c>
      <c r="P38" s="23">
        <f>+'05'!R38</f>
        <v>23026337</v>
      </c>
      <c r="Q38" s="19">
        <v>4287155</v>
      </c>
      <c r="R38" s="23">
        <f t="shared" si="2"/>
        <v>27313492</v>
      </c>
      <c r="S38" s="61">
        <f>+'05'!U38</f>
        <v>18852282</v>
      </c>
      <c r="T38" s="19">
        <v>3468071</v>
      </c>
      <c r="U38" s="61">
        <f t="shared" si="3"/>
        <v>22320353</v>
      </c>
      <c r="V38" s="19">
        <f t="shared" si="4"/>
        <v>4993139</v>
      </c>
      <c r="W38" s="19">
        <f t="shared" si="5"/>
        <v>39304856</v>
      </c>
      <c r="X38" s="72">
        <f t="shared" si="6"/>
        <v>0.40999953946621431</v>
      </c>
      <c r="Y38" s="73">
        <f t="shared" si="7"/>
        <v>0.81719148177757717</v>
      </c>
      <c r="Z38" s="72">
        <f t="shared" si="8"/>
        <v>0.33504813118451993</v>
      </c>
    </row>
    <row r="39" spans="2:26">
      <c r="B39" s="19" t="s">
        <v>37</v>
      </c>
      <c r="C39" s="19" t="s">
        <v>94</v>
      </c>
      <c r="D39" s="19" t="s">
        <v>46</v>
      </c>
      <c r="E39" s="20" t="s">
        <v>95</v>
      </c>
      <c r="F39" s="21" t="s">
        <v>42</v>
      </c>
      <c r="G39" s="21" t="s">
        <v>96</v>
      </c>
      <c r="H39" s="19">
        <v>133236696</v>
      </c>
      <c r="I39" s="19">
        <v>133236696</v>
      </c>
      <c r="J39" s="19"/>
      <c r="K39" s="19"/>
      <c r="L39" s="19"/>
      <c r="M39" s="19"/>
      <c r="N39" s="19">
        <f t="shared" si="0"/>
        <v>0</v>
      </c>
      <c r="O39" s="19">
        <f t="shared" si="1"/>
        <v>133236696</v>
      </c>
      <c r="P39" s="23">
        <f>+'05'!R39</f>
        <v>46629689</v>
      </c>
      <c r="Q39" s="19">
        <v>8681741</v>
      </c>
      <c r="R39" s="23">
        <f t="shared" si="2"/>
        <v>55311430</v>
      </c>
      <c r="S39" s="61">
        <f>+'05'!U39</f>
        <v>38176988</v>
      </c>
      <c r="T39" s="19">
        <v>7023050</v>
      </c>
      <c r="U39" s="61">
        <f t="shared" si="3"/>
        <v>45200038</v>
      </c>
      <c r="V39" s="19">
        <f t="shared" si="4"/>
        <v>10111392</v>
      </c>
      <c r="W39" s="19">
        <f t="shared" si="5"/>
        <v>77925266</v>
      </c>
      <c r="X39" s="72">
        <f t="shared" si="6"/>
        <v>0.41513660771053645</v>
      </c>
      <c r="Y39" s="73">
        <f t="shared" si="7"/>
        <v>0.81719163652069748</v>
      </c>
      <c r="Z39" s="72">
        <f t="shared" si="8"/>
        <v>0.33924616383462408</v>
      </c>
    </row>
    <row r="40" spans="2:26">
      <c r="B40" s="19" t="s">
        <v>37</v>
      </c>
      <c r="C40" s="19" t="s">
        <v>94</v>
      </c>
      <c r="D40" s="19" t="s">
        <v>47</v>
      </c>
      <c r="E40" s="20" t="s">
        <v>95</v>
      </c>
      <c r="F40" s="21" t="s">
        <v>42</v>
      </c>
      <c r="G40" s="21" t="s">
        <v>96</v>
      </c>
      <c r="H40" s="19">
        <v>6000000</v>
      </c>
      <c r="I40" s="19">
        <v>6000000</v>
      </c>
      <c r="J40" s="19"/>
      <c r="K40" s="19"/>
      <c r="L40" s="19"/>
      <c r="M40" s="19"/>
      <c r="N40" s="19">
        <f t="shared" si="0"/>
        <v>0</v>
      </c>
      <c r="O40" s="19">
        <f t="shared" si="1"/>
        <v>6000000</v>
      </c>
      <c r="P40" s="23">
        <f>+'05'!R40</f>
        <v>2491663</v>
      </c>
      <c r="Q40" s="19">
        <v>537509</v>
      </c>
      <c r="R40" s="23">
        <f t="shared" si="2"/>
        <v>3029172</v>
      </c>
      <c r="S40" s="61">
        <f>+'05'!U40</f>
        <v>1977523</v>
      </c>
      <c r="T40" s="19">
        <v>537509</v>
      </c>
      <c r="U40" s="61">
        <f t="shared" si="3"/>
        <v>2515032</v>
      </c>
      <c r="V40" s="19">
        <f t="shared" si="4"/>
        <v>514140</v>
      </c>
      <c r="W40" s="19">
        <f t="shared" si="5"/>
        <v>2970828</v>
      </c>
      <c r="X40" s="72">
        <f t="shared" si="6"/>
        <v>0.50486200000000003</v>
      </c>
      <c r="Y40" s="73">
        <f t="shared" si="7"/>
        <v>0.83027045014281131</v>
      </c>
      <c r="Z40" s="72">
        <f t="shared" si="8"/>
        <v>0.41917199999999999</v>
      </c>
    </row>
    <row r="41" spans="2:26">
      <c r="B41" s="19" t="s">
        <v>37</v>
      </c>
      <c r="C41" s="19" t="s">
        <v>94</v>
      </c>
      <c r="D41" s="19" t="s">
        <v>49</v>
      </c>
      <c r="E41" s="20" t="s">
        <v>95</v>
      </c>
      <c r="F41" s="21" t="s">
        <v>42</v>
      </c>
      <c r="G41" s="21" t="s">
        <v>96</v>
      </c>
      <c r="H41" s="19">
        <v>1000</v>
      </c>
      <c r="I41" s="19">
        <v>1000</v>
      </c>
      <c r="J41" s="19"/>
      <c r="K41" s="19"/>
      <c r="L41" s="19"/>
      <c r="M41" s="19"/>
      <c r="N41" s="19">
        <f t="shared" si="0"/>
        <v>0</v>
      </c>
      <c r="O41" s="19">
        <f t="shared" si="1"/>
        <v>1000</v>
      </c>
      <c r="P41" s="23">
        <f>+'05'!R41</f>
        <v>0</v>
      </c>
      <c r="Q41" s="19"/>
      <c r="R41" s="23">
        <f t="shared" si="2"/>
        <v>0</v>
      </c>
      <c r="S41" s="61">
        <f>+'05'!U41</f>
        <v>0</v>
      </c>
      <c r="T41" s="19"/>
      <c r="U41" s="61">
        <f t="shared" si="3"/>
        <v>0</v>
      </c>
      <c r="V41" s="19">
        <f t="shared" si="4"/>
        <v>0</v>
      </c>
      <c r="W41" s="19">
        <f t="shared" si="5"/>
        <v>1000</v>
      </c>
      <c r="X41" s="72">
        <f t="shared" si="6"/>
        <v>0</v>
      </c>
      <c r="Y41" s="73" t="e">
        <f t="shared" si="7"/>
        <v>#DIV/0!</v>
      </c>
      <c r="Z41" s="72">
        <f t="shared" si="8"/>
        <v>0</v>
      </c>
    </row>
    <row r="42" spans="2:26">
      <c r="B42" s="19" t="s">
        <v>37</v>
      </c>
      <c r="C42" s="19" t="s">
        <v>94</v>
      </c>
      <c r="D42" s="19" t="s">
        <v>50</v>
      </c>
      <c r="E42" s="20" t="s">
        <v>51</v>
      </c>
      <c r="F42" s="21" t="s">
        <v>52</v>
      </c>
      <c r="G42" s="21" t="s">
        <v>53</v>
      </c>
      <c r="H42" s="19">
        <v>1000000</v>
      </c>
      <c r="I42" s="19">
        <v>1000000</v>
      </c>
      <c r="J42" s="19"/>
      <c r="K42" s="19"/>
      <c r="L42" s="19"/>
      <c r="M42" s="19"/>
      <c r="N42" s="19">
        <f t="shared" si="0"/>
        <v>0</v>
      </c>
      <c r="O42" s="19">
        <f t="shared" si="1"/>
        <v>1000000</v>
      </c>
      <c r="P42" s="23">
        <f>+'05'!R42</f>
        <v>8701368</v>
      </c>
      <c r="Q42" s="19">
        <v>1294003</v>
      </c>
      <c r="R42" s="23">
        <f t="shared" si="2"/>
        <v>9995371</v>
      </c>
      <c r="S42" s="61">
        <f>+'05'!U42</f>
        <v>1408949</v>
      </c>
      <c r="T42" s="19">
        <v>333761</v>
      </c>
      <c r="U42" s="61">
        <f t="shared" si="3"/>
        <v>1742710</v>
      </c>
      <c r="V42" s="19">
        <f t="shared" si="4"/>
        <v>8252661</v>
      </c>
      <c r="W42" s="19">
        <f t="shared" si="5"/>
        <v>-8995371</v>
      </c>
      <c r="X42" s="72">
        <f t="shared" si="6"/>
        <v>9.9953710000000004</v>
      </c>
      <c r="Y42" s="73">
        <f t="shared" si="7"/>
        <v>0.17435170740535794</v>
      </c>
      <c r="Z42" s="72">
        <f t="shared" si="8"/>
        <v>1.74271</v>
      </c>
    </row>
    <row r="43" spans="2:26">
      <c r="B43" s="19" t="s">
        <v>37</v>
      </c>
      <c r="C43" s="19" t="s">
        <v>94</v>
      </c>
      <c r="D43" s="19" t="s">
        <v>97</v>
      </c>
      <c r="E43" s="20" t="s">
        <v>98</v>
      </c>
      <c r="F43" s="21" t="s">
        <v>56</v>
      </c>
      <c r="G43" s="21" t="s">
        <v>99</v>
      </c>
      <c r="H43" s="19">
        <v>34451530</v>
      </c>
      <c r="I43" s="19">
        <v>34451530</v>
      </c>
      <c r="J43" s="19"/>
      <c r="K43" s="19"/>
      <c r="L43" s="19"/>
      <c r="M43" s="19"/>
      <c r="N43" s="19">
        <f t="shared" si="0"/>
        <v>0</v>
      </c>
      <c r="O43" s="19">
        <f t="shared" si="1"/>
        <v>34451530</v>
      </c>
      <c r="P43" s="23">
        <f>+'05'!R43</f>
        <v>13194185</v>
      </c>
      <c r="Q43" s="19">
        <v>2683174</v>
      </c>
      <c r="R43" s="23">
        <f t="shared" si="2"/>
        <v>15877359</v>
      </c>
      <c r="S43" s="61">
        <f>+'05'!U43</f>
        <v>0</v>
      </c>
      <c r="T43" s="19">
        <v>0</v>
      </c>
      <c r="U43" s="61">
        <f t="shared" si="3"/>
        <v>0</v>
      </c>
      <c r="V43" s="19">
        <f t="shared" si="4"/>
        <v>15877359</v>
      </c>
      <c r="W43" s="19">
        <f t="shared" si="5"/>
        <v>18574171</v>
      </c>
      <c r="X43" s="72">
        <f t="shared" si="6"/>
        <v>0.46086078034850703</v>
      </c>
      <c r="Y43" s="73">
        <f t="shared" si="7"/>
        <v>0</v>
      </c>
      <c r="Z43" s="72">
        <f t="shared" si="8"/>
        <v>0</v>
      </c>
    </row>
    <row r="44" spans="2:26">
      <c r="B44" s="19" t="s">
        <v>37</v>
      </c>
      <c r="C44" s="19" t="s">
        <v>94</v>
      </c>
      <c r="D44" s="19" t="s">
        <v>58</v>
      </c>
      <c r="E44" s="20" t="s">
        <v>98</v>
      </c>
      <c r="F44" s="21" t="s">
        <v>56</v>
      </c>
      <c r="G44" s="21" t="s">
        <v>99</v>
      </c>
      <c r="H44" s="19">
        <v>63948624</v>
      </c>
      <c r="I44" s="19">
        <v>63948624</v>
      </c>
      <c r="J44" s="19"/>
      <c r="K44" s="19"/>
      <c r="L44" s="19"/>
      <c r="M44" s="19"/>
      <c r="N44" s="19">
        <f t="shared" si="0"/>
        <v>0</v>
      </c>
      <c r="O44" s="19">
        <f t="shared" si="1"/>
        <v>63948624</v>
      </c>
      <c r="P44" s="23">
        <f>+'05'!R44</f>
        <v>18980375</v>
      </c>
      <c r="Q44" s="19">
        <v>3780317</v>
      </c>
      <c r="R44" s="23">
        <f t="shared" si="2"/>
        <v>22760692</v>
      </c>
      <c r="S44" s="61">
        <f>+'05'!U44</f>
        <v>0</v>
      </c>
      <c r="T44" s="19">
        <v>0</v>
      </c>
      <c r="U44" s="61">
        <f t="shared" si="3"/>
        <v>0</v>
      </c>
      <c r="V44" s="19">
        <f t="shared" si="4"/>
        <v>22760692</v>
      </c>
      <c r="W44" s="19">
        <f t="shared" si="5"/>
        <v>41187932</v>
      </c>
      <c r="X44" s="72">
        <f t="shared" si="6"/>
        <v>0.35592152850700898</v>
      </c>
      <c r="Y44" s="73">
        <f t="shared" si="7"/>
        <v>0</v>
      </c>
      <c r="Z44" s="72">
        <f t="shared" si="8"/>
        <v>0</v>
      </c>
    </row>
    <row r="45" spans="2:26">
      <c r="B45" s="19" t="s">
        <v>37</v>
      </c>
      <c r="C45" s="19" t="s">
        <v>94</v>
      </c>
      <c r="D45" s="19" t="s">
        <v>59</v>
      </c>
      <c r="E45" s="20" t="s">
        <v>98</v>
      </c>
      <c r="F45" s="21" t="s">
        <v>56</v>
      </c>
      <c r="G45" s="21" t="s">
        <v>99</v>
      </c>
      <c r="H45" s="19">
        <v>13628395</v>
      </c>
      <c r="I45" s="19">
        <v>13628395</v>
      </c>
      <c r="J45" s="19"/>
      <c r="K45" s="19"/>
      <c r="L45" s="19"/>
      <c r="M45" s="19"/>
      <c r="N45" s="19">
        <f t="shared" si="0"/>
        <v>0</v>
      </c>
      <c r="O45" s="19">
        <f t="shared" si="1"/>
        <v>13628395</v>
      </c>
      <c r="P45" s="23">
        <f>+'05'!R45</f>
        <v>3949477</v>
      </c>
      <c r="Q45" s="19">
        <v>786617</v>
      </c>
      <c r="R45" s="23">
        <f t="shared" si="2"/>
        <v>4736094</v>
      </c>
      <c r="S45" s="61">
        <f>+'05'!U45</f>
        <v>0</v>
      </c>
      <c r="T45" s="19">
        <v>0</v>
      </c>
      <c r="U45" s="61">
        <f t="shared" si="3"/>
        <v>0</v>
      </c>
      <c r="V45" s="19">
        <f t="shared" si="4"/>
        <v>4736094</v>
      </c>
      <c r="W45" s="19">
        <f t="shared" si="5"/>
        <v>8892301</v>
      </c>
      <c r="X45" s="72">
        <f t="shared" si="6"/>
        <v>0.34751663713885605</v>
      </c>
      <c r="Y45" s="73">
        <f t="shared" si="7"/>
        <v>0</v>
      </c>
      <c r="Z45" s="72">
        <f t="shared" si="8"/>
        <v>0</v>
      </c>
    </row>
    <row r="46" spans="2:26">
      <c r="B46" s="19" t="s">
        <v>37</v>
      </c>
      <c r="C46" s="19" t="s">
        <v>94</v>
      </c>
      <c r="D46" s="19" t="s">
        <v>60</v>
      </c>
      <c r="E46" s="20" t="s">
        <v>98</v>
      </c>
      <c r="F46" s="21" t="s">
        <v>56</v>
      </c>
      <c r="G46" s="21" t="s">
        <v>99</v>
      </c>
      <c r="H46" s="19">
        <v>27256791</v>
      </c>
      <c r="I46" s="19">
        <v>27256791</v>
      </c>
      <c r="J46" s="19"/>
      <c r="K46" s="19"/>
      <c r="L46" s="19"/>
      <c r="M46" s="19"/>
      <c r="N46" s="19">
        <f t="shared" si="0"/>
        <v>0</v>
      </c>
      <c r="O46" s="19">
        <f t="shared" si="1"/>
        <v>27256791</v>
      </c>
      <c r="P46" s="23">
        <f>+'05'!R46</f>
        <v>7997923</v>
      </c>
      <c r="Q46" s="19">
        <v>1592945</v>
      </c>
      <c r="R46" s="23">
        <f t="shared" si="2"/>
        <v>9590868</v>
      </c>
      <c r="S46" s="61">
        <f>+'05'!U46</f>
        <v>0</v>
      </c>
      <c r="T46" s="19">
        <v>0</v>
      </c>
      <c r="U46" s="61">
        <f t="shared" si="3"/>
        <v>0</v>
      </c>
      <c r="V46" s="19">
        <f t="shared" si="4"/>
        <v>9590868</v>
      </c>
      <c r="W46" s="19">
        <f t="shared" si="5"/>
        <v>17665923</v>
      </c>
      <c r="X46" s="72">
        <f t="shared" si="6"/>
        <v>0.35187076864624306</v>
      </c>
      <c r="Y46" s="73">
        <f t="shared" si="7"/>
        <v>0</v>
      </c>
      <c r="Z46" s="72">
        <f t="shared" si="8"/>
        <v>0</v>
      </c>
    </row>
    <row r="47" spans="2:26">
      <c r="B47" s="19" t="s">
        <v>37</v>
      </c>
      <c r="C47" s="19" t="s">
        <v>94</v>
      </c>
      <c r="D47" s="19" t="s">
        <v>61</v>
      </c>
      <c r="E47" s="20" t="s">
        <v>62</v>
      </c>
      <c r="F47" s="21" t="s">
        <v>63</v>
      </c>
      <c r="G47" s="21" t="s">
        <v>64</v>
      </c>
      <c r="H47" s="19">
        <v>6000000</v>
      </c>
      <c r="I47" s="19">
        <v>6000000</v>
      </c>
      <c r="J47" s="19"/>
      <c r="K47" s="19"/>
      <c r="L47" s="19"/>
      <c r="M47" s="19"/>
      <c r="N47" s="19">
        <f t="shared" si="0"/>
        <v>0</v>
      </c>
      <c r="O47" s="19">
        <f t="shared" si="1"/>
        <v>6000000</v>
      </c>
      <c r="P47" s="23">
        <f>+'05'!R47</f>
        <v>53094.55</v>
      </c>
      <c r="Q47" s="19">
        <v>12496.35</v>
      </c>
      <c r="R47" s="23">
        <f t="shared" si="2"/>
        <v>65590.900000000009</v>
      </c>
      <c r="S47" s="61">
        <f>+'05'!U47</f>
        <v>53094.55</v>
      </c>
      <c r="T47" s="19">
        <v>12496.35</v>
      </c>
      <c r="U47" s="61">
        <f t="shared" si="3"/>
        <v>65590.900000000009</v>
      </c>
      <c r="V47" s="19">
        <f t="shared" si="4"/>
        <v>0</v>
      </c>
      <c r="W47" s="19">
        <f t="shared" si="5"/>
        <v>5934409.0999999996</v>
      </c>
      <c r="X47" s="72">
        <f t="shared" si="6"/>
        <v>1.0931816666666668E-2</v>
      </c>
      <c r="Y47" s="73">
        <f t="shared" si="7"/>
        <v>1</v>
      </c>
      <c r="Z47" s="72">
        <f t="shared" si="8"/>
        <v>1.0931816666666668E-2</v>
      </c>
    </row>
    <row r="48" spans="2:26">
      <c r="B48" s="19" t="s">
        <v>37</v>
      </c>
      <c r="C48" s="19" t="s">
        <v>94</v>
      </c>
      <c r="D48" s="19" t="s">
        <v>65</v>
      </c>
      <c r="E48" s="20" t="s">
        <v>66</v>
      </c>
      <c r="F48" s="21" t="s">
        <v>52</v>
      </c>
      <c r="G48" s="21" t="s">
        <v>67</v>
      </c>
      <c r="H48" s="19">
        <v>1000</v>
      </c>
      <c r="I48" s="19">
        <v>1000</v>
      </c>
      <c r="J48" s="19"/>
      <c r="K48" s="19"/>
      <c r="L48" s="19"/>
      <c r="M48" s="19"/>
      <c r="N48" s="19">
        <f t="shared" si="0"/>
        <v>0</v>
      </c>
      <c r="O48" s="19">
        <f t="shared" si="1"/>
        <v>1000</v>
      </c>
      <c r="P48" s="23">
        <f>+'05'!R48</f>
        <v>0</v>
      </c>
      <c r="Q48" s="19"/>
      <c r="R48" s="23">
        <f t="shared" si="2"/>
        <v>0</v>
      </c>
      <c r="S48" s="61">
        <f>+'05'!U48</f>
        <v>0</v>
      </c>
      <c r="T48" s="19"/>
      <c r="U48" s="61">
        <f t="shared" si="3"/>
        <v>0</v>
      </c>
      <c r="V48" s="19">
        <f t="shared" si="4"/>
        <v>0</v>
      </c>
      <c r="W48" s="19">
        <f t="shared" si="5"/>
        <v>1000</v>
      </c>
      <c r="X48" s="72">
        <f t="shared" si="6"/>
        <v>0</v>
      </c>
      <c r="Y48" s="73" t="e">
        <f t="shared" si="7"/>
        <v>#DIV/0!</v>
      </c>
      <c r="Z48" s="72">
        <f t="shared" si="8"/>
        <v>0</v>
      </c>
    </row>
    <row r="49" spans="2:26">
      <c r="B49" s="19" t="s">
        <v>37</v>
      </c>
      <c r="C49" s="19" t="s">
        <v>94</v>
      </c>
      <c r="D49" s="19" t="s">
        <v>68</v>
      </c>
      <c r="E49" s="20" t="s">
        <v>69</v>
      </c>
      <c r="F49" s="21" t="s">
        <v>42</v>
      </c>
      <c r="G49" s="21" t="s">
        <v>70</v>
      </c>
      <c r="H49" s="19">
        <v>1000</v>
      </c>
      <c r="I49" s="19">
        <v>1000</v>
      </c>
      <c r="J49" s="19"/>
      <c r="K49" s="19"/>
      <c r="L49" s="19"/>
      <c r="M49" s="19"/>
      <c r="N49" s="19">
        <f t="shared" si="0"/>
        <v>0</v>
      </c>
      <c r="O49" s="19">
        <f t="shared" si="1"/>
        <v>1000</v>
      </c>
      <c r="P49" s="23">
        <f>+'05'!R49</f>
        <v>0</v>
      </c>
      <c r="Q49" s="19"/>
      <c r="R49" s="23">
        <f t="shared" si="2"/>
        <v>0</v>
      </c>
      <c r="S49" s="61">
        <f>+'05'!U49</f>
        <v>0</v>
      </c>
      <c r="T49" s="19"/>
      <c r="U49" s="61">
        <f t="shared" si="3"/>
        <v>0</v>
      </c>
      <c r="V49" s="19">
        <f t="shared" si="4"/>
        <v>0</v>
      </c>
      <c r="W49" s="19">
        <f t="shared" si="5"/>
        <v>1000</v>
      </c>
      <c r="X49" s="72">
        <f t="shared" si="6"/>
        <v>0</v>
      </c>
      <c r="Y49" s="73" t="e">
        <f t="shared" si="7"/>
        <v>#DIV/0!</v>
      </c>
      <c r="Z49" s="72">
        <f t="shared" si="8"/>
        <v>0</v>
      </c>
    </row>
    <row r="50" spans="2:26">
      <c r="B50" s="19" t="s">
        <v>37</v>
      </c>
      <c r="C50" s="19" t="s">
        <v>94</v>
      </c>
      <c r="D50" s="19" t="s">
        <v>71</v>
      </c>
      <c r="E50" s="20" t="s">
        <v>72</v>
      </c>
      <c r="F50" s="21" t="s">
        <v>73</v>
      </c>
      <c r="G50" s="21" t="s">
        <v>74</v>
      </c>
      <c r="H50" s="19">
        <v>1000</v>
      </c>
      <c r="I50" s="19">
        <v>1000</v>
      </c>
      <c r="J50" s="19">
        <v>317331030.81999999</v>
      </c>
      <c r="K50" s="19">
        <v>36146329.779999733</v>
      </c>
      <c r="L50" s="19"/>
      <c r="M50" s="19"/>
      <c r="N50" s="19">
        <f t="shared" si="0"/>
        <v>353477360.59999973</v>
      </c>
      <c r="O50" s="19">
        <f t="shared" si="1"/>
        <v>353478360.59999973</v>
      </c>
      <c r="P50" s="23">
        <f>+'05'!R50</f>
        <v>317331030.81999999</v>
      </c>
      <c r="Q50" s="19">
        <v>36146329.779999733</v>
      </c>
      <c r="R50" s="23">
        <f t="shared" si="2"/>
        <v>353477360.59999973</v>
      </c>
      <c r="S50" s="61">
        <f>+'05'!U50</f>
        <v>317331030.81999999</v>
      </c>
      <c r="T50" s="19">
        <v>36146329.779999733</v>
      </c>
      <c r="U50" s="61">
        <f t="shared" si="3"/>
        <v>353477360.59999973</v>
      </c>
      <c r="V50" s="19">
        <f t="shared" si="4"/>
        <v>0</v>
      </c>
      <c r="W50" s="19">
        <f t="shared" si="5"/>
        <v>1000</v>
      </c>
      <c r="X50" s="72">
        <f t="shared" si="6"/>
        <v>0.99999717097250795</v>
      </c>
      <c r="Y50" s="73">
        <f t="shared" si="7"/>
        <v>1</v>
      </c>
      <c r="Z50" s="72">
        <f t="shared" si="8"/>
        <v>0.99999717097250795</v>
      </c>
    </row>
    <row r="51" spans="2:26">
      <c r="B51" s="19" t="s">
        <v>37</v>
      </c>
      <c r="C51" s="19" t="s">
        <v>94</v>
      </c>
      <c r="D51" s="19" t="s">
        <v>75</v>
      </c>
      <c r="E51" s="20" t="s">
        <v>76</v>
      </c>
      <c r="F51" s="21" t="s">
        <v>77</v>
      </c>
      <c r="G51" s="21" t="s">
        <v>78</v>
      </c>
      <c r="H51" s="19">
        <v>3500000</v>
      </c>
      <c r="I51" s="19">
        <v>3500000</v>
      </c>
      <c r="J51" s="19"/>
      <c r="K51" s="19"/>
      <c r="L51" s="19"/>
      <c r="M51" s="19"/>
      <c r="N51" s="19">
        <f t="shared" si="0"/>
        <v>0</v>
      </c>
      <c r="O51" s="19">
        <f t="shared" si="1"/>
        <v>3500000</v>
      </c>
      <c r="P51" s="23">
        <f>+'05'!R51</f>
        <v>0</v>
      </c>
      <c r="Q51" s="19"/>
      <c r="R51" s="23">
        <f t="shared" si="2"/>
        <v>0</v>
      </c>
      <c r="S51" s="61">
        <f>+'05'!U51</f>
        <v>97255647</v>
      </c>
      <c r="T51" s="19">
        <v>124105</v>
      </c>
      <c r="U51" s="61">
        <f t="shared" si="3"/>
        <v>97379752</v>
      </c>
      <c r="V51" s="19">
        <f t="shared" si="4"/>
        <v>-97379752</v>
      </c>
      <c r="W51" s="19">
        <f t="shared" si="5"/>
        <v>3500000</v>
      </c>
      <c r="X51" s="72">
        <f t="shared" si="6"/>
        <v>0</v>
      </c>
      <c r="Y51" s="73" t="e">
        <f t="shared" si="7"/>
        <v>#DIV/0!</v>
      </c>
      <c r="Z51" s="72">
        <f t="shared" si="8"/>
        <v>27.822786285714287</v>
      </c>
    </row>
    <row r="52" spans="2:26">
      <c r="B52" s="19" t="s">
        <v>37</v>
      </c>
      <c r="C52" s="19" t="s">
        <v>94</v>
      </c>
      <c r="D52" s="19" t="s">
        <v>79</v>
      </c>
      <c r="E52" s="20" t="s">
        <v>80</v>
      </c>
      <c r="F52" s="21" t="s">
        <v>81</v>
      </c>
      <c r="G52" s="21" t="s">
        <v>82</v>
      </c>
      <c r="H52" s="19">
        <v>1000</v>
      </c>
      <c r="I52" s="19">
        <v>1000</v>
      </c>
      <c r="J52" s="19"/>
      <c r="K52" s="19"/>
      <c r="L52" s="19"/>
      <c r="M52" s="19"/>
      <c r="N52" s="19">
        <f t="shared" si="0"/>
        <v>0</v>
      </c>
      <c r="O52" s="19">
        <f t="shared" si="1"/>
        <v>1000</v>
      </c>
      <c r="P52" s="23">
        <f>+'05'!R52</f>
        <v>0</v>
      </c>
      <c r="Q52" s="19"/>
      <c r="R52" s="23">
        <f t="shared" si="2"/>
        <v>0</v>
      </c>
      <c r="S52" s="61">
        <f>+'05'!U52</f>
        <v>0</v>
      </c>
      <c r="T52" s="19"/>
      <c r="U52" s="61">
        <f t="shared" si="3"/>
        <v>0</v>
      </c>
      <c r="V52" s="19">
        <f t="shared" si="4"/>
        <v>0</v>
      </c>
      <c r="W52" s="19">
        <f t="shared" si="5"/>
        <v>1000</v>
      </c>
      <c r="X52" s="72">
        <f t="shared" si="6"/>
        <v>0</v>
      </c>
      <c r="Y52" s="73" t="e">
        <f t="shared" si="7"/>
        <v>#DIV/0!</v>
      </c>
      <c r="Z52" s="72">
        <f t="shared" si="8"/>
        <v>0</v>
      </c>
    </row>
    <row r="53" spans="2:26">
      <c r="B53" s="19" t="s">
        <v>37</v>
      </c>
      <c r="C53" s="19" t="s">
        <v>94</v>
      </c>
      <c r="D53" s="19" t="s">
        <v>83</v>
      </c>
      <c r="E53" s="20" t="s">
        <v>84</v>
      </c>
      <c r="F53" s="21" t="s">
        <v>85</v>
      </c>
      <c r="G53" s="21" t="s">
        <v>86</v>
      </c>
      <c r="H53" s="19">
        <v>1000</v>
      </c>
      <c r="I53" s="19">
        <v>1000</v>
      </c>
      <c r="J53" s="19"/>
      <c r="K53" s="19"/>
      <c r="L53" s="19"/>
      <c r="M53" s="19"/>
      <c r="N53" s="19">
        <f t="shared" si="0"/>
        <v>0</v>
      </c>
      <c r="O53" s="19">
        <f t="shared" si="1"/>
        <v>1000</v>
      </c>
      <c r="P53" s="23">
        <f>+'05'!R53</f>
        <v>0</v>
      </c>
      <c r="Q53" s="19"/>
      <c r="R53" s="23">
        <f t="shared" si="2"/>
        <v>0</v>
      </c>
      <c r="S53" s="61">
        <f>+'05'!U53</f>
        <v>0</v>
      </c>
      <c r="T53" s="19"/>
      <c r="U53" s="61">
        <f t="shared" si="3"/>
        <v>0</v>
      </c>
      <c r="V53" s="19">
        <f t="shared" si="4"/>
        <v>0</v>
      </c>
      <c r="W53" s="19">
        <f t="shared" si="5"/>
        <v>1000</v>
      </c>
      <c r="X53" s="72">
        <f t="shared" si="6"/>
        <v>0</v>
      </c>
      <c r="Y53" s="73" t="e">
        <f t="shared" si="7"/>
        <v>#DIV/0!</v>
      </c>
      <c r="Z53" s="72">
        <f t="shared" si="8"/>
        <v>0</v>
      </c>
    </row>
    <row r="54" spans="2:26">
      <c r="B54" s="19" t="s">
        <v>37</v>
      </c>
      <c r="C54" s="19" t="s">
        <v>94</v>
      </c>
      <c r="D54" s="19" t="s">
        <v>87</v>
      </c>
      <c r="E54" s="20" t="s">
        <v>88</v>
      </c>
      <c r="F54" s="21" t="s">
        <v>89</v>
      </c>
      <c r="G54" s="21" t="s">
        <v>90</v>
      </c>
      <c r="H54" s="19">
        <v>1000</v>
      </c>
      <c r="I54" s="19">
        <v>1000</v>
      </c>
      <c r="J54" s="19"/>
      <c r="K54" s="19"/>
      <c r="L54" s="19"/>
      <c r="M54" s="19"/>
      <c r="N54" s="19">
        <f t="shared" si="0"/>
        <v>0</v>
      </c>
      <c r="O54" s="19">
        <f t="shared" si="1"/>
        <v>1000</v>
      </c>
      <c r="P54" s="23">
        <f>+'05'!R54</f>
        <v>0</v>
      </c>
      <c r="Q54" s="19"/>
      <c r="R54" s="23">
        <f t="shared" si="2"/>
        <v>0</v>
      </c>
      <c r="S54" s="61">
        <f>+'05'!U54</f>
        <v>0</v>
      </c>
      <c r="T54" s="19"/>
      <c r="U54" s="61">
        <f t="shared" si="3"/>
        <v>0</v>
      </c>
      <c r="V54" s="19">
        <f t="shared" si="4"/>
        <v>0</v>
      </c>
      <c r="W54" s="19">
        <f t="shared" si="5"/>
        <v>1000</v>
      </c>
      <c r="X54" s="72">
        <f t="shared" si="6"/>
        <v>0</v>
      </c>
      <c r="Y54" s="73" t="e">
        <f t="shared" si="7"/>
        <v>#DIV/0!</v>
      </c>
      <c r="Z54" s="72">
        <f t="shared" si="8"/>
        <v>0</v>
      </c>
    </row>
    <row r="55" spans="2:26">
      <c r="B55" s="19" t="s">
        <v>37</v>
      </c>
      <c r="C55" s="19" t="s">
        <v>94</v>
      </c>
      <c r="D55" s="19" t="s">
        <v>91</v>
      </c>
      <c r="E55" s="20" t="s">
        <v>92</v>
      </c>
      <c r="F55" s="21" t="s">
        <v>42</v>
      </c>
      <c r="G55" s="21" t="s">
        <v>93</v>
      </c>
      <c r="H55" s="19">
        <v>1000</v>
      </c>
      <c r="I55" s="19">
        <v>1000</v>
      </c>
      <c r="J55" s="19"/>
      <c r="K55" s="19"/>
      <c r="L55" s="19"/>
      <c r="M55" s="19"/>
      <c r="N55" s="19">
        <f t="shared" si="0"/>
        <v>0</v>
      </c>
      <c r="O55" s="19">
        <f t="shared" si="1"/>
        <v>1000</v>
      </c>
      <c r="P55" s="23">
        <f>+'05'!R55</f>
        <v>0</v>
      </c>
      <c r="Q55" s="19"/>
      <c r="R55" s="23">
        <f t="shared" si="2"/>
        <v>0</v>
      </c>
      <c r="S55" s="61">
        <f>+'05'!U55</f>
        <v>0</v>
      </c>
      <c r="T55" s="19"/>
      <c r="U55" s="61">
        <f t="shared" si="3"/>
        <v>0</v>
      </c>
      <c r="V55" s="19">
        <f t="shared" si="4"/>
        <v>0</v>
      </c>
      <c r="W55" s="19">
        <f t="shared" si="5"/>
        <v>1000</v>
      </c>
      <c r="X55" s="72">
        <f t="shared" si="6"/>
        <v>0</v>
      </c>
      <c r="Y55" s="73" t="e">
        <f t="shared" si="7"/>
        <v>#DIV/0!</v>
      </c>
      <c r="Z55" s="72">
        <f t="shared" si="8"/>
        <v>0</v>
      </c>
    </row>
    <row r="56" spans="2:26">
      <c r="B56" s="32" t="s">
        <v>37</v>
      </c>
      <c r="C56" s="32" t="s">
        <v>100</v>
      </c>
      <c r="D56" s="32" t="s">
        <v>5</v>
      </c>
      <c r="E56" s="33"/>
      <c r="F56" s="34"/>
      <c r="G56" s="34" t="s">
        <v>34</v>
      </c>
      <c r="H56" s="32">
        <v>1739115509</v>
      </c>
      <c r="I56" s="32">
        <f>SUM(I57:I79)</f>
        <v>1739115509</v>
      </c>
      <c r="J56" s="32">
        <f>SUM(J57:J79)</f>
        <v>5455977.6200000001</v>
      </c>
      <c r="K56" s="32">
        <f>SUM(K57:K79)</f>
        <v>0</v>
      </c>
      <c r="L56" s="32">
        <f>SUM(L57:L79)</f>
        <v>0</v>
      </c>
      <c r="M56" s="32">
        <f>SUM(M57:M79)</f>
        <v>0</v>
      </c>
      <c r="N56" s="32">
        <f t="shared" si="0"/>
        <v>5455977.6200000001</v>
      </c>
      <c r="O56" s="32">
        <f t="shared" si="1"/>
        <v>1744571486.6199999</v>
      </c>
      <c r="P56" s="23">
        <f>+'05'!R56</f>
        <v>826627513.01999998</v>
      </c>
      <c r="Q56" s="32">
        <f>SUM(Q57:Q79)</f>
        <v>166629544.91999999</v>
      </c>
      <c r="R56" s="23">
        <f t="shared" si="2"/>
        <v>993257057.93999994</v>
      </c>
      <c r="S56" s="61">
        <f>+'05'!U56</f>
        <v>669155174.01999998</v>
      </c>
      <c r="T56" s="32">
        <f>SUM(T57:T79)</f>
        <v>127017179.92</v>
      </c>
      <c r="U56" s="61">
        <f t="shared" si="3"/>
        <v>796172353.93999994</v>
      </c>
      <c r="V56" s="32">
        <f t="shared" si="4"/>
        <v>197084704</v>
      </c>
      <c r="W56" s="32">
        <f t="shared" si="5"/>
        <v>751314428.67999995</v>
      </c>
      <c r="X56" s="72">
        <f t="shared" si="6"/>
        <v>0.56934156356319598</v>
      </c>
      <c r="Y56" s="73">
        <f t="shared" si="7"/>
        <v>0.80157734352399101</v>
      </c>
      <c r="Z56" s="72">
        <f t="shared" si="8"/>
        <v>0.45637129807878207</v>
      </c>
    </row>
    <row r="57" spans="2:26">
      <c r="B57" s="19" t="s">
        <v>37</v>
      </c>
      <c r="C57" s="19" t="s">
        <v>100</v>
      </c>
      <c r="D57" s="19" t="s">
        <v>49</v>
      </c>
      <c r="E57" s="20" t="s">
        <v>95</v>
      </c>
      <c r="F57" s="21" t="s">
        <v>42</v>
      </c>
      <c r="G57" s="21" t="s">
        <v>96</v>
      </c>
      <c r="H57" s="19">
        <v>1000</v>
      </c>
      <c r="I57" s="19">
        <v>1000</v>
      </c>
      <c r="J57" s="19"/>
      <c r="K57" s="19"/>
      <c r="L57" s="19"/>
      <c r="M57" s="19"/>
      <c r="N57" s="19">
        <f t="shared" si="0"/>
        <v>0</v>
      </c>
      <c r="O57" s="19">
        <f t="shared" si="1"/>
        <v>1000</v>
      </c>
      <c r="P57" s="23">
        <f>+'05'!R57</f>
        <v>0</v>
      </c>
      <c r="Q57" s="19"/>
      <c r="R57" s="23">
        <f t="shared" si="2"/>
        <v>0</v>
      </c>
      <c r="S57" s="61">
        <f>+'05'!U57</f>
        <v>0</v>
      </c>
      <c r="T57" s="19"/>
      <c r="U57" s="61">
        <f t="shared" si="3"/>
        <v>0</v>
      </c>
      <c r="V57" s="19">
        <f t="shared" si="4"/>
        <v>0</v>
      </c>
      <c r="W57" s="19">
        <f t="shared" si="5"/>
        <v>1000</v>
      </c>
      <c r="X57" s="72">
        <f t="shared" si="6"/>
        <v>0</v>
      </c>
      <c r="Y57" s="73" t="e">
        <f t="shared" si="7"/>
        <v>#DIV/0!</v>
      </c>
      <c r="Z57" s="72">
        <f t="shared" si="8"/>
        <v>0</v>
      </c>
    </row>
    <row r="58" spans="2:26">
      <c r="B58" s="19" t="s">
        <v>37</v>
      </c>
      <c r="C58" s="19" t="s">
        <v>100</v>
      </c>
      <c r="D58" s="19" t="s">
        <v>101</v>
      </c>
      <c r="E58" s="20" t="s">
        <v>95</v>
      </c>
      <c r="F58" s="21" t="s">
        <v>42</v>
      </c>
      <c r="G58" s="21" t="s">
        <v>96</v>
      </c>
      <c r="H58" s="19">
        <v>31758767</v>
      </c>
      <c r="I58" s="19">
        <v>31758767</v>
      </c>
      <c r="J58" s="19"/>
      <c r="K58" s="19"/>
      <c r="L58" s="19"/>
      <c r="M58" s="19"/>
      <c r="N58" s="19">
        <f t="shared" si="0"/>
        <v>0</v>
      </c>
      <c r="O58" s="19">
        <f t="shared" si="1"/>
        <v>31758767</v>
      </c>
      <c r="P58" s="23">
        <f>+'05'!R58</f>
        <v>16461643</v>
      </c>
      <c r="Q58" s="19">
        <v>3361162</v>
      </c>
      <c r="R58" s="23">
        <f t="shared" si="2"/>
        <v>19822805</v>
      </c>
      <c r="S58" s="61">
        <f>+'05'!U58</f>
        <v>15796495</v>
      </c>
      <c r="T58" s="19">
        <v>3203977</v>
      </c>
      <c r="U58" s="61">
        <f t="shared" si="3"/>
        <v>19000472</v>
      </c>
      <c r="V58" s="19">
        <f t="shared" si="4"/>
        <v>822333</v>
      </c>
      <c r="W58" s="19">
        <f t="shared" si="5"/>
        <v>11935962</v>
      </c>
      <c r="X58" s="72">
        <f t="shared" si="6"/>
        <v>0.62416796596668878</v>
      </c>
      <c r="Y58" s="73">
        <f t="shared" si="7"/>
        <v>0.95851581045164902</v>
      </c>
      <c r="Z58" s="72">
        <f t="shared" si="8"/>
        <v>0.59827486375651795</v>
      </c>
    </row>
    <row r="59" spans="2:26">
      <c r="B59" s="19" t="s">
        <v>37</v>
      </c>
      <c r="C59" s="19" t="s">
        <v>100</v>
      </c>
      <c r="D59" s="19" t="s">
        <v>102</v>
      </c>
      <c r="E59" s="20" t="s">
        <v>95</v>
      </c>
      <c r="F59" s="21" t="s">
        <v>42</v>
      </c>
      <c r="G59" s="21" t="s">
        <v>96</v>
      </c>
      <c r="H59" s="19">
        <v>540152429</v>
      </c>
      <c r="I59" s="19">
        <v>540152429</v>
      </c>
      <c r="J59" s="19"/>
      <c r="K59" s="19"/>
      <c r="L59" s="19"/>
      <c r="M59" s="19"/>
      <c r="N59" s="19">
        <f t="shared" si="0"/>
        <v>0</v>
      </c>
      <c r="O59" s="19">
        <f t="shared" si="1"/>
        <v>540152429</v>
      </c>
      <c r="P59" s="23">
        <f>+'05'!R59</f>
        <v>286199304</v>
      </c>
      <c r="Q59" s="19">
        <v>58436592</v>
      </c>
      <c r="R59" s="23">
        <f t="shared" si="2"/>
        <v>344635896</v>
      </c>
      <c r="S59" s="61">
        <f>+'05'!U59</f>
        <v>274635173</v>
      </c>
      <c r="T59" s="19">
        <v>55703808</v>
      </c>
      <c r="U59" s="61">
        <f t="shared" si="3"/>
        <v>330338981</v>
      </c>
      <c r="V59" s="19">
        <f t="shared" si="4"/>
        <v>14296915</v>
      </c>
      <c r="W59" s="19">
        <f t="shared" si="5"/>
        <v>195516533</v>
      </c>
      <c r="X59" s="72">
        <f t="shared" si="6"/>
        <v>0.63803452043719311</v>
      </c>
      <c r="Y59" s="73">
        <f t="shared" si="7"/>
        <v>0.9585158854143272</v>
      </c>
      <c r="Z59" s="72">
        <f t="shared" si="8"/>
        <v>0.6115662232817618</v>
      </c>
    </row>
    <row r="60" spans="2:26">
      <c r="B60" s="19" t="s">
        <v>37</v>
      </c>
      <c r="C60" s="19" t="s">
        <v>100</v>
      </c>
      <c r="D60" s="19" t="s">
        <v>103</v>
      </c>
      <c r="E60" s="20" t="s">
        <v>95</v>
      </c>
      <c r="F60" s="21" t="s">
        <v>42</v>
      </c>
      <c r="G60" s="21" t="s">
        <v>96</v>
      </c>
      <c r="H60" s="19">
        <v>372227758</v>
      </c>
      <c r="I60" s="19">
        <v>372227758</v>
      </c>
      <c r="J60" s="19"/>
      <c r="K60" s="19"/>
      <c r="L60" s="19"/>
      <c r="M60" s="19"/>
      <c r="N60" s="19">
        <f t="shared" si="0"/>
        <v>0</v>
      </c>
      <c r="O60" s="19">
        <f t="shared" si="1"/>
        <v>372227758</v>
      </c>
      <c r="P60" s="23">
        <f>+'05'!R60</f>
        <v>192938254</v>
      </c>
      <c r="Q60" s="19">
        <v>39394414</v>
      </c>
      <c r="R60" s="23">
        <f t="shared" si="2"/>
        <v>232332668</v>
      </c>
      <c r="S60" s="61">
        <f>+'05'!U60</f>
        <v>185142418</v>
      </c>
      <c r="T60" s="19">
        <v>37552136</v>
      </c>
      <c r="U60" s="61">
        <f t="shared" si="3"/>
        <v>222694554</v>
      </c>
      <c r="V60" s="19">
        <f t="shared" si="4"/>
        <v>9638114</v>
      </c>
      <c r="W60" s="19">
        <f t="shared" si="5"/>
        <v>139895090</v>
      </c>
      <c r="X60" s="72">
        <f t="shared" si="6"/>
        <v>0.62416803423886513</v>
      </c>
      <c r="Y60" s="73">
        <f t="shared" si="7"/>
        <v>0.95851588981020952</v>
      </c>
      <c r="Z60" s="72">
        <f t="shared" si="8"/>
        <v>0.59827497872955515</v>
      </c>
    </row>
    <row r="61" spans="2:26">
      <c r="B61" s="19" t="s">
        <v>37</v>
      </c>
      <c r="C61" s="19" t="s">
        <v>100</v>
      </c>
      <c r="D61" s="19" t="s">
        <v>104</v>
      </c>
      <c r="E61" s="20" t="s">
        <v>95</v>
      </c>
      <c r="F61" s="21" t="s">
        <v>42</v>
      </c>
      <c r="G61" s="21" t="s">
        <v>96</v>
      </c>
      <c r="H61" s="19">
        <v>56262219</v>
      </c>
      <c r="I61" s="19">
        <v>56262219</v>
      </c>
      <c r="J61" s="19"/>
      <c r="K61" s="19"/>
      <c r="L61" s="19"/>
      <c r="M61" s="19"/>
      <c r="N61" s="19">
        <f t="shared" si="0"/>
        <v>0</v>
      </c>
      <c r="O61" s="19">
        <f t="shared" si="1"/>
        <v>56262219</v>
      </c>
      <c r="P61" s="23">
        <f>+'05'!R61</f>
        <v>22942607</v>
      </c>
      <c r="Q61" s="19">
        <v>4684455</v>
      </c>
      <c r="R61" s="23">
        <f t="shared" si="2"/>
        <v>27627062</v>
      </c>
      <c r="S61" s="61">
        <f>+'05'!U61</f>
        <v>22015591</v>
      </c>
      <c r="T61" s="19">
        <v>4465387</v>
      </c>
      <c r="U61" s="61">
        <f t="shared" si="3"/>
        <v>26480978</v>
      </c>
      <c r="V61" s="19">
        <f t="shared" si="4"/>
        <v>1146084</v>
      </c>
      <c r="W61" s="19">
        <f t="shared" si="5"/>
        <v>28635157</v>
      </c>
      <c r="X61" s="72">
        <f t="shared" si="6"/>
        <v>0.4910411016671774</v>
      </c>
      <c r="Y61" s="73">
        <f t="shared" si="7"/>
        <v>0.95851589285896566</v>
      </c>
      <c r="Z61" s="72">
        <f t="shared" si="8"/>
        <v>0.47067069999496464</v>
      </c>
    </row>
    <row r="62" spans="2:26">
      <c r="B62" s="19" t="s">
        <v>37</v>
      </c>
      <c r="C62" s="19" t="s">
        <v>100</v>
      </c>
      <c r="D62" s="19" t="s">
        <v>105</v>
      </c>
      <c r="E62" s="20" t="s">
        <v>95</v>
      </c>
      <c r="F62" s="21" t="s">
        <v>42</v>
      </c>
      <c r="G62" s="21" t="s">
        <v>96</v>
      </c>
      <c r="H62" s="19">
        <v>150916663</v>
      </c>
      <c r="I62" s="19">
        <v>150916663</v>
      </c>
      <c r="J62" s="19"/>
      <c r="K62" s="19"/>
      <c r="L62" s="19"/>
      <c r="M62" s="19"/>
      <c r="N62" s="19">
        <f t="shared" si="0"/>
        <v>0</v>
      </c>
      <c r="O62" s="19">
        <f t="shared" si="1"/>
        <v>150916663</v>
      </c>
      <c r="P62" s="23">
        <f>+'05'!R62</f>
        <v>78225220</v>
      </c>
      <c r="Q62" s="19">
        <v>15972139</v>
      </c>
      <c r="R62" s="23">
        <f t="shared" si="2"/>
        <v>94197359</v>
      </c>
      <c r="S62" s="61">
        <f>+'05'!U62</f>
        <v>75064461</v>
      </c>
      <c r="T62" s="19">
        <v>15225203</v>
      </c>
      <c r="U62" s="61">
        <f t="shared" si="3"/>
        <v>90289664</v>
      </c>
      <c r="V62" s="19">
        <f t="shared" si="4"/>
        <v>3907695</v>
      </c>
      <c r="W62" s="19">
        <f t="shared" si="5"/>
        <v>56719304</v>
      </c>
      <c r="X62" s="72">
        <f t="shared" si="6"/>
        <v>0.62416804829563455</v>
      </c>
      <c r="Y62" s="73">
        <f t="shared" si="7"/>
        <v>0.95851587516376124</v>
      </c>
      <c r="Z62" s="72">
        <f t="shared" si="8"/>
        <v>0.59827498306134697</v>
      </c>
    </row>
    <row r="63" spans="2:26">
      <c r="B63" s="19" t="s">
        <v>37</v>
      </c>
      <c r="C63" s="19" t="s">
        <v>100</v>
      </c>
      <c r="D63" s="19" t="s">
        <v>106</v>
      </c>
      <c r="E63" s="20" t="s">
        <v>95</v>
      </c>
      <c r="F63" s="21" t="s">
        <v>42</v>
      </c>
      <c r="G63" s="21" t="s">
        <v>96</v>
      </c>
      <c r="H63" s="19">
        <v>99027338</v>
      </c>
      <c r="I63" s="19">
        <v>99027338</v>
      </c>
      <c r="J63" s="19"/>
      <c r="K63" s="19"/>
      <c r="L63" s="19"/>
      <c r="M63" s="19"/>
      <c r="N63" s="19">
        <f t="shared" si="0"/>
        <v>0</v>
      </c>
      <c r="O63" s="19">
        <f t="shared" si="1"/>
        <v>99027338</v>
      </c>
      <c r="P63" s="23">
        <f>+'05'!R63</f>
        <v>51329219</v>
      </c>
      <c r="Q63" s="19">
        <v>10480476</v>
      </c>
      <c r="R63" s="23">
        <f t="shared" si="2"/>
        <v>61809695</v>
      </c>
      <c r="S63" s="61">
        <f>+'05'!U63</f>
        <v>49255219</v>
      </c>
      <c r="T63" s="19">
        <v>9990355</v>
      </c>
      <c r="U63" s="61">
        <f t="shared" si="3"/>
        <v>59245574</v>
      </c>
      <c r="V63" s="19">
        <f t="shared" si="4"/>
        <v>2564121</v>
      </c>
      <c r="W63" s="19">
        <f t="shared" si="5"/>
        <v>37217643</v>
      </c>
      <c r="X63" s="72">
        <f t="shared" si="6"/>
        <v>0.62416799490257935</v>
      </c>
      <c r="Y63" s="73">
        <f t="shared" si="7"/>
        <v>0.95851587683776796</v>
      </c>
      <c r="Z63" s="72">
        <f t="shared" si="8"/>
        <v>0.59827493292811729</v>
      </c>
    </row>
    <row r="64" spans="2:26">
      <c r="B64" s="19" t="s">
        <v>37</v>
      </c>
      <c r="C64" s="19" t="s">
        <v>100</v>
      </c>
      <c r="D64" s="19" t="s">
        <v>50</v>
      </c>
      <c r="E64" s="20" t="s">
        <v>51</v>
      </c>
      <c r="F64" s="21" t="s">
        <v>52</v>
      </c>
      <c r="G64" s="21" t="s">
        <v>53</v>
      </c>
      <c r="H64" s="19">
        <v>2150000</v>
      </c>
      <c r="I64" s="19">
        <v>2150000</v>
      </c>
      <c r="J64" s="19"/>
      <c r="K64" s="19"/>
      <c r="L64" s="19"/>
      <c r="M64" s="19"/>
      <c r="N64" s="19">
        <f t="shared" si="0"/>
        <v>0</v>
      </c>
      <c r="O64" s="19">
        <f t="shared" si="1"/>
        <v>2150000</v>
      </c>
      <c r="P64" s="23">
        <f>+'05'!R64</f>
        <v>15055898</v>
      </c>
      <c r="Q64" s="19">
        <v>2242773</v>
      </c>
      <c r="R64" s="23">
        <f t="shared" si="2"/>
        <v>17298671</v>
      </c>
      <c r="S64" s="61">
        <f>+'05'!U64</f>
        <v>3906427</v>
      </c>
      <c r="T64" s="19">
        <v>865290</v>
      </c>
      <c r="U64" s="61">
        <f t="shared" si="3"/>
        <v>4771717</v>
      </c>
      <c r="V64" s="19">
        <f t="shared" si="4"/>
        <v>12526954</v>
      </c>
      <c r="W64" s="19">
        <f t="shared" si="5"/>
        <v>-15148671</v>
      </c>
      <c r="X64" s="72">
        <f t="shared" si="6"/>
        <v>8.0458934883720925</v>
      </c>
      <c r="Y64" s="73">
        <f t="shared" si="7"/>
        <v>0.27584298238864707</v>
      </c>
      <c r="Z64" s="72">
        <f t="shared" si="8"/>
        <v>2.2194032558139534</v>
      </c>
    </row>
    <row r="65" spans="2:26">
      <c r="B65" s="19" t="s">
        <v>37</v>
      </c>
      <c r="C65" s="19" t="s">
        <v>100</v>
      </c>
      <c r="D65" s="19" t="s">
        <v>107</v>
      </c>
      <c r="E65" s="20" t="s">
        <v>108</v>
      </c>
      <c r="F65" s="21" t="s">
        <v>56</v>
      </c>
      <c r="G65" s="21" t="s">
        <v>109</v>
      </c>
      <c r="H65" s="19">
        <v>12017053</v>
      </c>
      <c r="I65" s="19">
        <v>12017053</v>
      </c>
      <c r="J65" s="19"/>
      <c r="K65" s="19"/>
      <c r="L65" s="19"/>
      <c r="M65" s="19"/>
      <c r="N65" s="19">
        <f t="shared" si="0"/>
        <v>0</v>
      </c>
      <c r="O65" s="19">
        <f t="shared" si="1"/>
        <v>12017053</v>
      </c>
      <c r="P65" s="23">
        <f>+'05'!R65</f>
        <v>4004830</v>
      </c>
      <c r="Q65" s="19">
        <v>813982</v>
      </c>
      <c r="R65" s="23">
        <f t="shared" si="2"/>
        <v>4818812</v>
      </c>
      <c r="S65" s="61">
        <f>+'05'!U65</f>
        <v>0</v>
      </c>
      <c r="T65" s="19">
        <v>0</v>
      </c>
      <c r="U65" s="61">
        <f t="shared" si="3"/>
        <v>0</v>
      </c>
      <c r="V65" s="19">
        <f t="shared" si="4"/>
        <v>4818812</v>
      </c>
      <c r="W65" s="19">
        <f t="shared" si="5"/>
        <v>7198241</v>
      </c>
      <c r="X65" s="72">
        <f t="shared" si="6"/>
        <v>0.40099781535456319</v>
      </c>
      <c r="Y65" s="73">
        <f t="shared" si="7"/>
        <v>0</v>
      </c>
      <c r="Z65" s="72">
        <f t="shared" si="8"/>
        <v>0</v>
      </c>
    </row>
    <row r="66" spans="2:26">
      <c r="B66" s="19" t="s">
        <v>37</v>
      </c>
      <c r="C66" s="19" t="s">
        <v>100</v>
      </c>
      <c r="D66" s="19" t="s">
        <v>110</v>
      </c>
      <c r="E66" s="20" t="s">
        <v>108</v>
      </c>
      <c r="F66" s="21" t="s">
        <v>56</v>
      </c>
      <c r="G66" s="21" t="s">
        <v>109</v>
      </c>
      <c r="H66" s="19">
        <v>203926407</v>
      </c>
      <c r="I66" s="19">
        <v>203926407</v>
      </c>
      <c r="J66" s="19"/>
      <c r="K66" s="19"/>
      <c r="L66" s="19"/>
      <c r="M66" s="19"/>
      <c r="N66" s="19">
        <f t="shared" si="0"/>
        <v>0</v>
      </c>
      <c r="O66" s="19">
        <f t="shared" si="1"/>
        <v>203926407</v>
      </c>
      <c r="P66" s="23">
        <f>+'05'!R66</f>
        <v>69627258</v>
      </c>
      <c r="Q66" s="19">
        <v>14151738</v>
      </c>
      <c r="R66" s="23">
        <f t="shared" si="2"/>
        <v>83778996</v>
      </c>
      <c r="S66" s="61">
        <f>+'05'!U66</f>
        <v>0</v>
      </c>
      <c r="T66" s="19">
        <v>0</v>
      </c>
      <c r="U66" s="61">
        <f t="shared" si="3"/>
        <v>0</v>
      </c>
      <c r="V66" s="19">
        <f t="shared" si="4"/>
        <v>83778996</v>
      </c>
      <c r="W66" s="19">
        <f t="shared" si="5"/>
        <v>120147411</v>
      </c>
      <c r="X66" s="72">
        <f t="shared" si="6"/>
        <v>0.41082955970483997</v>
      </c>
      <c r="Y66" s="73">
        <f t="shared" si="7"/>
        <v>0</v>
      </c>
      <c r="Z66" s="72">
        <f t="shared" si="8"/>
        <v>0</v>
      </c>
    </row>
    <row r="67" spans="2:26">
      <c r="B67" s="19" t="s">
        <v>37</v>
      </c>
      <c r="C67" s="19" t="s">
        <v>100</v>
      </c>
      <c r="D67" s="19" t="s">
        <v>111</v>
      </c>
      <c r="E67" s="20" t="s">
        <v>108</v>
      </c>
      <c r="F67" s="21" t="s">
        <v>56</v>
      </c>
      <c r="G67" s="21" t="s">
        <v>109</v>
      </c>
      <c r="H67" s="19">
        <v>140845542</v>
      </c>
      <c r="I67" s="19">
        <v>140845542</v>
      </c>
      <c r="J67" s="19"/>
      <c r="K67" s="19"/>
      <c r="L67" s="19"/>
      <c r="M67" s="19"/>
      <c r="N67" s="19">
        <f t="shared" si="0"/>
        <v>0</v>
      </c>
      <c r="O67" s="19">
        <f t="shared" si="1"/>
        <v>140845542</v>
      </c>
      <c r="P67" s="23">
        <f>+'05'!R67</f>
        <v>46938485</v>
      </c>
      <c r="Q67" s="19">
        <v>9540246</v>
      </c>
      <c r="R67" s="23">
        <f t="shared" si="2"/>
        <v>56478731</v>
      </c>
      <c r="S67" s="61">
        <f>+'05'!U67</f>
        <v>0</v>
      </c>
      <c r="T67" s="19">
        <v>0</v>
      </c>
      <c r="U67" s="61">
        <f t="shared" si="3"/>
        <v>0</v>
      </c>
      <c r="V67" s="19">
        <f t="shared" si="4"/>
        <v>56478731</v>
      </c>
      <c r="W67" s="19">
        <f t="shared" si="5"/>
        <v>84366811</v>
      </c>
      <c r="X67" s="72">
        <f t="shared" si="6"/>
        <v>0.4009976474796767</v>
      </c>
      <c r="Y67" s="73">
        <f t="shared" si="7"/>
        <v>0</v>
      </c>
      <c r="Z67" s="72">
        <f t="shared" si="8"/>
        <v>0</v>
      </c>
    </row>
    <row r="68" spans="2:26">
      <c r="B68" s="19" t="s">
        <v>37</v>
      </c>
      <c r="C68" s="19" t="s">
        <v>100</v>
      </c>
      <c r="D68" s="19" t="s">
        <v>112</v>
      </c>
      <c r="E68" s="20" t="s">
        <v>108</v>
      </c>
      <c r="F68" s="21" t="s">
        <v>56</v>
      </c>
      <c r="G68" s="21" t="s">
        <v>109</v>
      </c>
      <c r="H68" s="19">
        <v>21748177</v>
      </c>
      <c r="I68" s="19">
        <v>21748177</v>
      </c>
      <c r="J68" s="19"/>
      <c r="K68" s="19"/>
      <c r="L68" s="19"/>
      <c r="M68" s="19"/>
      <c r="N68" s="19">
        <f t="shared" si="0"/>
        <v>0</v>
      </c>
      <c r="O68" s="19">
        <f t="shared" si="1"/>
        <v>21748177</v>
      </c>
      <c r="P68" s="23">
        <f>+'05'!R68</f>
        <v>5581534</v>
      </c>
      <c r="Q68" s="19">
        <v>1134446</v>
      </c>
      <c r="R68" s="23">
        <f t="shared" si="2"/>
        <v>6715980</v>
      </c>
      <c r="S68" s="61">
        <f>+'05'!U68</f>
        <v>0</v>
      </c>
      <c r="T68" s="19">
        <v>0</v>
      </c>
      <c r="U68" s="61">
        <f t="shared" si="3"/>
        <v>0</v>
      </c>
      <c r="V68" s="19">
        <f t="shared" si="4"/>
        <v>6715980</v>
      </c>
      <c r="W68" s="19">
        <f t="shared" si="5"/>
        <v>15032197</v>
      </c>
      <c r="X68" s="72">
        <f t="shared" si="6"/>
        <v>0.30880657261525873</v>
      </c>
      <c r="Y68" s="73">
        <f t="shared" si="7"/>
        <v>0</v>
      </c>
      <c r="Z68" s="72">
        <f t="shared" si="8"/>
        <v>0</v>
      </c>
    </row>
    <row r="69" spans="2:26">
      <c r="B69" s="19" t="s">
        <v>37</v>
      </c>
      <c r="C69" s="19" t="s">
        <v>100</v>
      </c>
      <c r="D69" s="19" t="s">
        <v>113</v>
      </c>
      <c r="E69" s="20" t="s">
        <v>108</v>
      </c>
      <c r="F69" s="21" t="s">
        <v>56</v>
      </c>
      <c r="G69" s="21" t="s">
        <v>109</v>
      </c>
      <c r="H69" s="19">
        <v>57104659</v>
      </c>
      <c r="I69" s="19">
        <v>57104659</v>
      </c>
      <c r="J69" s="19"/>
      <c r="K69" s="19"/>
      <c r="L69" s="19"/>
      <c r="M69" s="19"/>
      <c r="N69" s="19">
        <f t="shared" si="0"/>
        <v>0</v>
      </c>
      <c r="O69" s="19">
        <f t="shared" si="1"/>
        <v>57104659</v>
      </c>
      <c r="P69" s="23">
        <f>+'05'!R69</f>
        <v>19030818</v>
      </c>
      <c r="Q69" s="19">
        <v>3868014</v>
      </c>
      <c r="R69" s="23">
        <f t="shared" si="2"/>
        <v>22898832</v>
      </c>
      <c r="S69" s="61">
        <f>+'05'!U69</f>
        <v>0</v>
      </c>
      <c r="T69" s="19">
        <v>0</v>
      </c>
      <c r="U69" s="61">
        <f t="shared" si="3"/>
        <v>0</v>
      </c>
      <c r="V69" s="19">
        <f t="shared" si="4"/>
        <v>22898832</v>
      </c>
      <c r="W69" s="19">
        <f t="shared" si="5"/>
        <v>34205827</v>
      </c>
      <c r="X69" s="72">
        <f t="shared" si="6"/>
        <v>0.40099761387245131</v>
      </c>
      <c r="Y69" s="73">
        <f t="shared" si="7"/>
        <v>0</v>
      </c>
      <c r="Z69" s="72">
        <f t="shared" si="8"/>
        <v>0</v>
      </c>
    </row>
    <row r="70" spans="2:26">
      <c r="B70" s="19" t="s">
        <v>37</v>
      </c>
      <c r="C70" s="19" t="s">
        <v>100</v>
      </c>
      <c r="D70" s="19" t="s">
        <v>114</v>
      </c>
      <c r="E70" s="20" t="s">
        <v>108</v>
      </c>
      <c r="F70" s="21" t="s">
        <v>56</v>
      </c>
      <c r="G70" s="21" t="s">
        <v>109</v>
      </c>
      <c r="H70" s="19">
        <v>37470497</v>
      </c>
      <c r="I70" s="19">
        <v>37470497</v>
      </c>
      <c r="J70" s="19"/>
      <c r="K70" s="19"/>
      <c r="L70" s="19"/>
      <c r="M70" s="19"/>
      <c r="N70" s="19">
        <f t="shared" si="0"/>
        <v>0</v>
      </c>
      <c r="O70" s="19">
        <f t="shared" si="1"/>
        <v>37470497</v>
      </c>
      <c r="P70" s="23">
        <f>+'05'!R70</f>
        <v>12487500</v>
      </c>
      <c r="Q70" s="19">
        <v>2538084</v>
      </c>
      <c r="R70" s="23">
        <f t="shared" si="2"/>
        <v>15025584</v>
      </c>
      <c r="S70" s="61">
        <f>+'05'!U70</f>
        <v>0</v>
      </c>
      <c r="T70" s="19">
        <v>0</v>
      </c>
      <c r="U70" s="61">
        <f t="shared" si="3"/>
        <v>0</v>
      </c>
      <c r="V70" s="19">
        <f t="shared" si="4"/>
        <v>15025584</v>
      </c>
      <c r="W70" s="19">
        <f t="shared" si="5"/>
        <v>22444913</v>
      </c>
      <c r="X70" s="72">
        <f t="shared" si="6"/>
        <v>0.40099772362240083</v>
      </c>
      <c r="Y70" s="73">
        <f t="shared" si="7"/>
        <v>0</v>
      </c>
      <c r="Z70" s="72">
        <f t="shared" si="8"/>
        <v>0</v>
      </c>
    </row>
    <row r="71" spans="2:26">
      <c r="B71" s="19" t="s">
        <v>37</v>
      </c>
      <c r="C71" s="19" t="s">
        <v>100</v>
      </c>
      <c r="D71" s="19" t="s">
        <v>115</v>
      </c>
      <c r="E71" s="20" t="s">
        <v>69</v>
      </c>
      <c r="F71" s="21" t="s">
        <v>42</v>
      </c>
      <c r="G71" s="21" t="s">
        <v>70</v>
      </c>
      <c r="H71" s="19">
        <v>1000</v>
      </c>
      <c r="I71" s="19">
        <v>1000</v>
      </c>
      <c r="J71" s="19"/>
      <c r="K71" s="19"/>
      <c r="L71" s="19"/>
      <c r="M71" s="19"/>
      <c r="N71" s="19">
        <f t="shared" si="0"/>
        <v>0</v>
      </c>
      <c r="O71" s="19">
        <f t="shared" si="1"/>
        <v>1000</v>
      </c>
      <c r="P71" s="23">
        <f>+'05'!R71</f>
        <v>0</v>
      </c>
      <c r="Q71" s="19"/>
      <c r="R71" s="23">
        <f t="shared" si="2"/>
        <v>0</v>
      </c>
      <c r="S71" s="61">
        <f>+'05'!U71</f>
        <v>0</v>
      </c>
      <c r="T71" s="19"/>
      <c r="U71" s="61">
        <f t="shared" si="3"/>
        <v>0</v>
      </c>
      <c r="V71" s="19">
        <f t="shared" si="4"/>
        <v>0</v>
      </c>
      <c r="W71" s="19">
        <f t="shared" si="5"/>
        <v>1000</v>
      </c>
      <c r="X71" s="72">
        <f t="shared" si="6"/>
        <v>0</v>
      </c>
      <c r="Y71" s="73" t="e">
        <f t="shared" si="7"/>
        <v>#DIV/0!</v>
      </c>
      <c r="Z71" s="72">
        <f t="shared" si="8"/>
        <v>0</v>
      </c>
    </row>
    <row r="72" spans="2:26">
      <c r="B72" s="19" t="s">
        <v>37</v>
      </c>
      <c r="C72" s="19" t="s">
        <v>100</v>
      </c>
      <c r="D72" s="19" t="s">
        <v>61</v>
      </c>
      <c r="E72" s="20" t="s">
        <v>62</v>
      </c>
      <c r="F72" s="21" t="s">
        <v>63</v>
      </c>
      <c r="G72" s="21" t="s">
        <v>64</v>
      </c>
      <c r="H72" s="19">
        <v>1500000</v>
      </c>
      <c r="I72" s="19">
        <v>1500000</v>
      </c>
      <c r="J72" s="19"/>
      <c r="K72" s="19"/>
      <c r="L72" s="19"/>
      <c r="M72" s="19"/>
      <c r="N72" s="19">
        <f t="shared" si="0"/>
        <v>0</v>
      </c>
      <c r="O72" s="19">
        <f t="shared" si="1"/>
        <v>1500000</v>
      </c>
      <c r="P72" s="23">
        <f>+'05'!R72</f>
        <v>348965.4</v>
      </c>
      <c r="Q72" s="19">
        <v>11023.92</v>
      </c>
      <c r="R72" s="23">
        <f t="shared" si="2"/>
        <v>359989.32</v>
      </c>
      <c r="S72" s="61">
        <f>+'05'!U72</f>
        <v>348965.4</v>
      </c>
      <c r="T72" s="19">
        <v>11023.92</v>
      </c>
      <c r="U72" s="61">
        <f t="shared" si="3"/>
        <v>359989.32</v>
      </c>
      <c r="V72" s="19">
        <f t="shared" si="4"/>
        <v>0</v>
      </c>
      <c r="W72" s="19">
        <f t="shared" si="5"/>
        <v>1140010.68</v>
      </c>
      <c r="X72" s="72">
        <f t="shared" si="6"/>
        <v>0.23999287999999999</v>
      </c>
      <c r="Y72" s="73">
        <f t="shared" si="7"/>
        <v>1</v>
      </c>
      <c r="Z72" s="72">
        <f t="shared" si="8"/>
        <v>0.23999287999999999</v>
      </c>
    </row>
    <row r="73" spans="2:26">
      <c r="B73" s="19" t="s">
        <v>37</v>
      </c>
      <c r="C73" s="19" t="s">
        <v>100</v>
      </c>
      <c r="D73" s="19" t="s">
        <v>65</v>
      </c>
      <c r="E73" s="20" t="s">
        <v>66</v>
      </c>
      <c r="F73" s="21" t="s">
        <v>52</v>
      </c>
      <c r="G73" s="21" t="s">
        <v>67</v>
      </c>
      <c r="H73" s="19">
        <v>1000</v>
      </c>
      <c r="I73" s="19">
        <v>1000</v>
      </c>
      <c r="J73" s="19"/>
      <c r="K73" s="19"/>
      <c r="L73" s="19"/>
      <c r="M73" s="19"/>
      <c r="N73" s="19">
        <f t="shared" si="0"/>
        <v>0</v>
      </c>
      <c r="O73" s="19">
        <f t="shared" si="1"/>
        <v>1000</v>
      </c>
      <c r="P73" s="23">
        <f>+'05'!R73</f>
        <v>0</v>
      </c>
      <c r="Q73" s="19"/>
      <c r="R73" s="23">
        <f t="shared" si="2"/>
        <v>0</v>
      </c>
      <c r="S73" s="61">
        <f>+'05'!U73</f>
        <v>0</v>
      </c>
      <c r="T73" s="19"/>
      <c r="U73" s="61">
        <f t="shared" si="3"/>
        <v>0</v>
      </c>
      <c r="V73" s="19">
        <f t="shared" si="4"/>
        <v>0</v>
      </c>
      <c r="W73" s="19">
        <f t="shared" si="5"/>
        <v>1000</v>
      </c>
      <c r="X73" s="72">
        <f t="shared" si="6"/>
        <v>0</v>
      </c>
      <c r="Y73" s="73" t="e">
        <f t="shared" si="7"/>
        <v>#DIV/0!</v>
      </c>
      <c r="Z73" s="72">
        <f t="shared" si="8"/>
        <v>0</v>
      </c>
    </row>
    <row r="74" spans="2:26">
      <c r="B74" s="19" t="s">
        <v>37</v>
      </c>
      <c r="C74" s="19" t="s">
        <v>100</v>
      </c>
      <c r="D74" s="19" t="s">
        <v>68</v>
      </c>
      <c r="E74" s="20" t="s">
        <v>69</v>
      </c>
      <c r="F74" s="21" t="s">
        <v>42</v>
      </c>
      <c r="G74" s="21" t="s">
        <v>70</v>
      </c>
      <c r="H74" s="19">
        <v>1000</v>
      </c>
      <c r="I74" s="19">
        <v>1000</v>
      </c>
      <c r="J74" s="19"/>
      <c r="K74" s="19"/>
      <c r="L74" s="19"/>
      <c r="M74" s="19"/>
      <c r="N74" s="19">
        <f t="shared" si="0"/>
        <v>0</v>
      </c>
      <c r="O74" s="19">
        <f t="shared" si="1"/>
        <v>1000</v>
      </c>
      <c r="P74" s="23">
        <f>+'05'!R74</f>
        <v>0</v>
      </c>
      <c r="Q74" s="19"/>
      <c r="R74" s="23">
        <f t="shared" si="2"/>
        <v>0</v>
      </c>
      <c r="S74" s="61">
        <f>+'05'!U74</f>
        <v>0</v>
      </c>
      <c r="T74" s="19">
        <v>0</v>
      </c>
      <c r="U74" s="61">
        <f t="shared" si="3"/>
        <v>0</v>
      </c>
      <c r="V74" s="19">
        <f t="shared" si="4"/>
        <v>0</v>
      </c>
      <c r="W74" s="19">
        <f t="shared" si="5"/>
        <v>1000</v>
      </c>
      <c r="X74" s="72">
        <f t="shared" si="6"/>
        <v>0</v>
      </c>
      <c r="Y74" s="73" t="e">
        <f t="shared" si="7"/>
        <v>#DIV/0!</v>
      </c>
      <c r="Z74" s="72">
        <f t="shared" si="8"/>
        <v>0</v>
      </c>
    </row>
    <row r="75" spans="2:26">
      <c r="B75" s="19" t="s">
        <v>37</v>
      </c>
      <c r="C75" s="19" t="s">
        <v>100</v>
      </c>
      <c r="D75" s="19" t="s">
        <v>71</v>
      </c>
      <c r="E75" s="20" t="s">
        <v>72</v>
      </c>
      <c r="F75" s="21" t="s">
        <v>73</v>
      </c>
      <c r="G75" s="21" t="s">
        <v>74</v>
      </c>
      <c r="H75" s="19">
        <v>1000</v>
      </c>
      <c r="I75" s="19">
        <v>1000</v>
      </c>
      <c r="J75" s="19">
        <v>5455977.6200000001</v>
      </c>
      <c r="K75" s="19"/>
      <c r="L75" s="19"/>
      <c r="M75" s="19"/>
      <c r="N75" s="19">
        <f t="shared" si="0"/>
        <v>5455977.6200000001</v>
      </c>
      <c r="O75" s="19">
        <f t="shared" si="1"/>
        <v>5456977.6200000001</v>
      </c>
      <c r="P75" s="23">
        <f>+'05'!R75</f>
        <v>5455977.6200000001</v>
      </c>
      <c r="Q75" s="19">
        <v>0</v>
      </c>
      <c r="R75" s="23">
        <f t="shared" si="2"/>
        <v>5455977.6200000001</v>
      </c>
      <c r="S75" s="61">
        <f>+'05'!U75</f>
        <v>5455977.6200000001</v>
      </c>
      <c r="T75" s="19">
        <v>0</v>
      </c>
      <c r="U75" s="61">
        <f t="shared" si="3"/>
        <v>5455977.6200000001</v>
      </c>
      <c r="V75" s="19">
        <f t="shared" si="4"/>
        <v>0</v>
      </c>
      <c r="W75" s="19">
        <f t="shared" si="5"/>
        <v>1000</v>
      </c>
      <c r="X75" s="72">
        <f t="shared" si="6"/>
        <v>0.99981674837801515</v>
      </c>
      <c r="Y75" s="73">
        <f t="shared" si="7"/>
        <v>1</v>
      </c>
      <c r="Z75" s="72">
        <f t="shared" si="8"/>
        <v>0.99981674837801515</v>
      </c>
    </row>
    <row r="76" spans="2:26">
      <c r="B76" s="19" t="s">
        <v>37</v>
      </c>
      <c r="C76" s="19" t="s">
        <v>100</v>
      </c>
      <c r="D76" s="19" t="s">
        <v>75</v>
      </c>
      <c r="E76" s="20" t="s">
        <v>76</v>
      </c>
      <c r="F76" s="21" t="s">
        <v>77</v>
      </c>
      <c r="G76" s="21" t="s">
        <v>78</v>
      </c>
      <c r="H76" s="19">
        <v>12000000</v>
      </c>
      <c r="I76" s="19">
        <v>12000000</v>
      </c>
      <c r="J76" s="19"/>
      <c r="K76" s="19"/>
      <c r="L76" s="19"/>
      <c r="M76" s="19"/>
      <c r="N76" s="19">
        <f t="shared" ref="N76:N139" si="9">+J76+K76+L76+M76</f>
        <v>0</v>
      </c>
      <c r="O76" s="19">
        <f t="shared" ref="O76:O139" si="10">+I76+N76</f>
        <v>12000000</v>
      </c>
      <c r="P76" s="23">
        <f>+'05'!R76</f>
        <v>0</v>
      </c>
      <c r="Q76" s="19"/>
      <c r="R76" s="23">
        <f t="shared" ref="R76:R139" si="11">+P76+Q76</f>
        <v>0</v>
      </c>
      <c r="S76" s="61">
        <f>+'05'!U76</f>
        <v>37534447</v>
      </c>
      <c r="T76" s="19">
        <v>0</v>
      </c>
      <c r="U76" s="61">
        <f t="shared" ref="U76:U139" si="12">+S76+T76</f>
        <v>37534447</v>
      </c>
      <c r="V76" s="19">
        <f t="shared" ref="V76:V139" si="13">+R76-U76</f>
        <v>-37534447</v>
      </c>
      <c r="W76" s="19">
        <f t="shared" ref="W76:W139" si="14">+O76-R76</f>
        <v>12000000</v>
      </c>
      <c r="X76" s="72">
        <f t="shared" ref="X76:X139" si="15">+R76/O76</f>
        <v>0</v>
      </c>
      <c r="Y76" s="73" t="e">
        <f t="shared" ref="Y76:Y139" si="16">+U76/R76</f>
        <v>#DIV/0!</v>
      </c>
      <c r="Z76" s="72">
        <f t="shared" ref="Z76:Z139" si="17">+U76/O76</f>
        <v>3.1278705833333333</v>
      </c>
    </row>
    <row r="77" spans="2:26">
      <c r="B77" s="19" t="s">
        <v>37</v>
      </c>
      <c r="C77" s="19" t="s">
        <v>100</v>
      </c>
      <c r="D77" s="19" t="s">
        <v>83</v>
      </c>
      <c r="E77" s="20" t="s">
        <v>84</v>
      </c>
      <c r="F77" s="21" t="s">
        <v>85</v>
      </c>
      <c r="G77" s="21" t="s">
        <v>86</v>
      </c>
      <c r="H77" s="19">
        <v>1000</v>
      </c>
      <c r="I77" s="19">
        <v>1000</v>
      </c>
      <c r="J77" s="19"/>
      <c r="K77" s="19"/>
      <c r="L77" s="19"/>
      <c r="M77" s="19"/>
      <c r="N77" s="19">
        <f t="shared" si="9"/>
        <v>0</v>
      </c>
      <c r="O77" s="19">
        <f t="shared" si="10"/>
        <v>1000</v>
      </c>
      <c r="P77" s="23">
        <f>+'05'!R77</f>
        <v>0</v>
      </c>
      <c r="Q77" s="19"/>
      <c r="R77" s="23">
        <f t="shared" si="11"/>
        <v>0</v>
      </c>
      <c r="S77" s="61">
        <f>+'05'!U77</f>
        <v>0</v>
      </c>
      <c r="T77" s="19"/>
      <c r="U77" s="61">
        <f t="shared" si="12"/>
        <v>0</v>
      </c>
      <c r="V77" s="19">
        <f t="shared" si="13"/>
        <v>0</v>
      </c>
      <c r="W77" s="19">
        <f t="shared" si="14"/>
        <v>1000</v>
      </c>
      <c r="X77" s="72">
        <f t="shared" si="15"/>
        <v>0</v>
      </c>
      <c r="Y77" s="73" t="e">
        <f t="shared" si="16"/>
        <v>#DIV/0!</v>
      </c>
      <c r="Z77" s="72">
        <f t="shared" si="17"/>
        <v>0</v>
      </c>
    </row>
    <row r="78" spans="2:26">
      <c r="B78" s="19" t="s">
        <v>37</v>
      </c>
      <c r="C78" s="19" t="s">
        <v>100</v>
      </c>
      <c r="D78" s="19" t="s">
        <v>91</v>
      </c>
      <c r="E78" s="20" t="s">
        <v>92</v>
      </c>
      <c r="F78" s="21" t="s">
        <v>42</v>
      </c>
      <c r="G78" s="21" t="s">
        <v>93</v>
      </c>
      <c r="H78" s="19">
        <v>1000</v>
      </c>
      <c r="I78" s="19">
        <v>1000</v>
      </c>
      <c r="J78" s="19"/>
      <c r="K78" s="19"/>
      <c r="L78" s="19"/>
      <c r="M78" s="19"/>
      <c r="N78" s="19">
        <f t="shared" si="9"/>
        <v>0</v>
      </c>
      <c r="O78" s="19">
        <f t="shared" si="10"/>
        <v>1000</v>
      </c>
      <c r="P78" s="23">
        <f>+'05'!R78</f>
        <v>0</v>
      </c>
      <c r="Q78" s="19"/>
      <c r="R78" s="23">
        <f t="shared" si="11"/>
        <v>0</v>
      </c>
      <c r="S78" s="61">
        <f>+'05'!U78</f>
        <v>0</v>
      </c>
      <c r="T78" s="19"/>
      <c r="U78" s="61">
        <f t="shared" si="12"/>
        <v>0</v>
      </c>
      <c r="V78" s="19">
        <f t="shared" si="13"/>
        <v>0</v>
      </c>
      <c r="W78" s="19">
        <f t="shared" si="14"/>
        <v>1000</v>
      </c>
      <c r="X78" s="72">
        <f t="shared" si="15"/>
        <v>0</v>
      </c>
      <c r="Y78" s="73" t="e">
        <f t="shared" si="16"/>
        <v>#DIV/0!</v>
      </c>
      <c r="Z78" s="72">
        <f t="shared" si="17"/>
        <v>0</v>
      </c>
    </row>
    <row r="79" spans="2:26">
      <c r="B79" s="19" t="s">
        <v>37</v>
      </c>
      <c r="C79" s="19" t="s">
        <v>100</v>
      </c>
      <c r="D79" s="19" t="s">
        <v>116</v>
      </c>
      <c r="E79" s="20" t="s">
        <v>117</v>
      </c>
      <c r="F79" s="21" t="s">
        <v>118</v>
      </c>
      <c r="G79" s="21" t="s">
        <v>119</v>
      </c>
      <c r="H79" s="19">
        <v>1000</v>
      </c>
      <c r="I79" s="19">
        <v>1000</v>
      </c>
      <c r="J79" s="19"/>
      <c r="K79" s="19"/>
      <c r="L79" s="19"/>
      <c r="M79" s="19"/>
      <c r="N79" s="19">
        <f t="shared" si="9"/>
        <v>0</v>
      </c>
      <c r="O79" s="19">
        <f t="shared" si="10"/>
        <v>1000</v>
      </c>
      <c r="P79" s="23">
        <f>+'05'!R79</f>
        <v>0</v>
      </c>
      <c r="Q79" s="19"/>
      <c r="R79" s="23">
        <f t="shared" si="11"/>
        <v>0</v>
      </c>
      <c r="S79" s="61">
        <f>+'05'!U79</f>
        <v>0</v>
      </c>
      <c r="T79" s="19"/>
      <c r="U79" s="61">
        <f t="shared" si="12"/>
        <v>0</v>
      </c>
      <c r="V79" s="19">
        <f t="shared" si="13"/>
        <v>0</v>
      </c>
      <c r="W79" s="19">
        <f t="shared" si="14"/>
        <v>1000</v>
      </c>
      <c r="X79" s="72">
        <f t="shared" si="15"/>
        <v>0</v>
      </c>
      <c r="Y79" s="73" t="e">
        <f t="shared" si="16"/>
        <v>#DIV/0!</v>
      </c>
      <c r="Z79" s="72">
        <f t="shared" si="17"/>
        <v>0</v>
      </c>
    </row>
    <row r="80" spans="2:26">
      <c r="B80" s="35" t="s">
        <v>120</v>
      </c>
      <c r="C80" s="35"/>
      <c r="D80" s="35"/>
      <c r="E80" s="36"/>
      <c r="F80" s="37"/>
      <c r="G80" s="37"/>
      <c r="H80" s="35">
        <v>570109758</v>
      </c>
      <c r="I80" s="35">
        <f>+I81+I103+I124</f>
        <v>570109758</v>
      </c>
      <c r="J80" s="35">
        <f>+J81+J103+J124</f>
        <v>0</v>
      </c>
      <c r="K80" s="35">
        <f>+K81+K103+K124</f>
        <v>0</v>
      </c>
      <c r="L80" s="35">
        <f>+L81+L103+L124</f>
        <v>0</v>
      </c>
      <c r="M80" s="35">
        <f>+M81+M103+M124</f>
        <v>0</v>
      </c>
      <c r="N80" s="35">
        <f t="shared" si="9"/>
        <v>0</v>
      </c>
      <c r="O80" s="35">
        <f t="shared" si="10"/>
        <v>570109758</v>
      </c>
      <c r="P80" s="23">
        <f>+'05'!R80</f>
        <v>197396759</v>
      </c>
      <c r="Q80" s="35">
        <f>+Q81+Q103+Q124</f>
        <v>41639304</v>
      </c>
      <c r="R80" s="23">
        <f t="shared" si="11"/>
        <v>239036063</v>
      </c>
      <c r="S80" s="61">
        <f>+'05'!U80</f>
        <v>103775384</v>
      </c>
      <c r="T80" s="35">
        <f>+T81+T103+T124</f>
        <v>48410227</v>
      </c>
      <c r="U80" s="61">
        <f t="shared" si="12"/>
        <v>152185611</v>
      </c>
      <c r="V80" s="35">
        <f t="shared" si="13"/>
        <v>86850452</v>
      </c>
      <c r="W80" s="35">
        <f t="shared" si="14"/>
        <v>331073695</v>
      </c>
      <c r="X80" s="72">
        <f t="shared" si="15"/>
        <v>0.41928077821113174</v>
      </c>
      <c r="Y80" s="73">
        <f t="shared" si="16"/>
        <v>0.6366638116860216</v>
      </c>
      <c r="Z80" s="72">
        <f t="shared" si="17"/>
        <v>0.26694089842258056</v>
      </c>
    </row>
    <row r="81" spans="2:26">
      <c r="B81" s="26" t="s">
        <v>120</v>
      </c>
      <c r="C81" s="26" t="s">
        <v>38</v>
      </c>
      <c r="D81" s="26" t="s">
        <v>5</v>
      </c>
      <c r="E81" s="27" t="s">
        <v>121</v>
      </c>
      <c r="F81" s="28" t="s">
        <v>122</v>
      </c>
      <c r="G81" s="28" t="s">
        <v>34</v>
      </c>
      <c r="H81" s="26">
        <v>294246676</v>
      </c>
      <c r="I81" s="26">
        <f>SUM(I82:I102)</f>
        <v>294246676</v>
      </c>
      <c r="J81" s="26">
        <f>SUM(J82:J102)</f>
        <v>0</v>
      </c>
      <c r="K81" s="26">
        <f>SUM(K82:K102)</f>
        <v>0</v>
      </c>
      <c r="L81" s="26">
        <f>SUM(L82:L102)</f>
        <v>0</v>
      </c>
      <c r="M81" s="26">
        <f>SUM(M82:M102)</f>
        <v>0</v>
      </c>
      <c r="N81" s="26">
        <f t="shared" si="9"/>
        <v>0</v>
      </c>
      <c r="O81" s="26">
        <f t="shared" si="10"/>
        <v>294246676</v>
      </c>
      <c r="P81" s="23">
        <f>+'05'!R81</f>
        <v>90410644</v>
      </c>
      <c r="Q81" s="26">
        <f>SUM(Q82:Q102)</f>
        <v>19319346</v>
      </c>
      <c r="R81" s="23">
        <f t="shared" si="11"/>
        <v>109729990</v>
      </c>
      <c r="S81" s="61">
        <f>+'05'!U81</f>
        <v>46586004</v>
      </c>
      <c r="T81" s="26">
        <f>SUM(T82:T102)</f>
        <v>21460560</v>
      </c>
      <c r="U81" s="61">
        <f t="shared" si="12"/>
        <v>68046564</v>
      </c>
      <c r="V81" s="26">
        <f t="shared" si="13"/>
        <v>41683426</v>
      </c>
      <c r="W81" s="26">
        <f t="shared" si="14"/>
        <v>184516686</v>
      </c>
      <c r="X81" s="72">
        <f t="shared" si="15"/>
        <v>0.37291836730893096</v>
      </c>
      <c r="Y81" s="73">
        <f t="shared" si="16"/>
        <v>0.62012731432856227</v>
      </c>
      <c r="Z81" s="72">
        <f t="shared" si="17"/>
        <v>0.2312568655830797</v>
      </c>
    </row>
    <row r="82" spans="2:26">
      <c r="B82" s="19" t="s">
        <v>120</v>
      </c>
      <c r="C82" s="19" t="s">
        <v>38</v>
      </c>
      <c r="D82" s="19" t="s">
        <v>40</v>
      </c>
      <c r="E82" s="20" t="s">
        <v>41</v>
      </c>
      <c r="F82" s="21" t="s">
        <v>42</v>
      </c>
      <c r="G82" s="21" t="s">
        <v>43</v>
      </c>
      <c r="H82" s="19">
        <v>43386544</v>
      </c>
      <c r="I82" s="19">
        <v>43386544</v>
      </c>
      <c r="J82" s="19"/>
      <c r="K82" s="19"/>
      <c r="L82" s="19"/>
      <c r="M82" s="19"/>
      <c r="N82" s="19">
        <f t="shared" si="9"/>
        <v>0</v>
      </c>
      <c r="O82" s="19">
        <f t="shared" si="10"/>
        <v>43386544</v>
      </c>
      <c r="P82" s="23">
        <f>+'05'!R82</f>
        <v>17053528</v>
      </c>
      <c r="Q82" s="19">
        <v>3903013</v>
      </c>
      <c r="R82" s="23">
        <f t="shared" si="11"/>
        <v>20956541</v>
      </c>
      <c r="S82" s="61">
        <f>+'05'!U82</f>
        <v>10792167</v>
      </c>
      <c r="T82" s="19">
        <v>3231548</v>
      </c>
      <c r="U82" s="61">
        <f t="shared" si="12"/>
        <v>14023715</v>
      </c>
      <c r="V82" s="19">
        <f t="shared" si="13"/>
        <v>6932826</v>
      </c>
      <c r="W82" s="19">
        <f t="shared" si="14"/>
        <v>22430003</v>
      </c>
      <c r="X82" s="72">
        <f t="shared" si="15"/>
        <v>0.4830193665575207</v>
      </c>
      <c r="Y82" s="73">
        <f t="shared" si="16"/>
        <v>0.66918080612635455</v>
      </c>
      <c r="Z82" s="72">
        <f t="shared" si="17"/>
        <v>0.32322728908760284</v>
      </c>
    </row>
    <row r="83" spans="2:26">
      <c r="B83" s="19" t="s">
        <v>120</v>
      </c>
      <c r="C83" s="19" t="s">
        <v>38</v>
      </c>
      <c r="D83" s="19" t="s">
        <v>44</v>
      </c>
      <c r="E83" s="20" t="s">
        <v>41</v>
      </c>
      <c r="F83" s="21" t="s">
        <v>42</v>
      </c>
      <c r="G83" s="21" t="s">
        <v>43</v>
      </c>
      <c r="H83" s="19">
        <v>51493626</v>
      </c>
      <c r="I83" s="19">
        <v>51493626</v>
      </c>
      <c r="J83" s="19"/>
      <c r="K83" s="19"/>
      <c r="L83" s="19"/>
      <c r="M83" s="19"/>
      <c r="N83" s="19">
        <f t="shared" si="9"/>
        <v>0</v>
      </c>
      <c r="O83" s="19">
        <f t="shared" si="10"/>
        <v>51493626</v>
      </c>
      <c r="P83" s="23">
        <f>+'05'!R83</f>
        <v>42329992</v>
      </c>
      <c r="Q83" s="19">
        <v>8517818</v>
      </c>
      <c r="R83" s="23">
        <f t="shared" si="11"/>
        <v>50847810</v>
      </c>
      <c r="S83" s="61">
        <f>+'05'!U83</f>
        <v>23617126</v>
      </c>
      <c r="T83" s="19">
        <v>6617141</v>
      </c>
      <c r="U83" s="61">
        <f t="shared" si="12"/>
        <v>30234267</v>
      </c>
      <c r="V83" s="19">
        <f t="shared" si="13"/>
        <v>20613543</v>
      </c>
      <c r="W83" s="19">
        <f t="shared" si="14"/>
        <v>645816</v>
      </c>
      <c r="X83" s="72">
        <f t="shared" si="15"/>
        <v>0.98745833125055127</v>
      </c>
      <c r="Y83" s="73">
        <f t="shared" si="16"/>
        <v>0.59460313040030632</v>
      </c>
      <c r="Z83" s="72">
        <f t="shared" si="17"/>
        <v>0.58714581490144047</v>
      </c>
    </row>
    <row r="84" spans="2:26">
      <c r="B84" s="19" t="s">
        <v>120</v>
      </c>
      <c r="C84" s="19" t="s">
        <v>38</v>
      </c>
      <c r="D84" s="19" t="s">
        <v>45</v>
      </c>
      <c r="E84" s="20" t="s">
        <v>41</v>
      </c>
      <c r="F84" s="21" t="s">
        <v>42</v>
      </c>
      <c r="G84" s="21" t="s">
        <v>43</v>
      </c>
      <c r="H84" s="19">
        <v>56971671</v>
      </c>
      <c r="I84" s="19">
        <v>56971671</v>
      </c>
      <c r="J84" s="19"/>
      <c r="K84" s="19"/>
      <c r="L84" s="19"/>
      <c r="M84" s="19"/>
      <c r="N84" s="19">
        <f t="shared" si="9"/>
        <v>0</v>
      </c>
      <c r="O84" s="19">
        <f t="shared" si="10"/>
        <v>56971671</v>
      </c>
      <c r="P84" s="23">
        <f>+'05'!R84</f>
        <v>1782317</v>
      </c>
      <c r="Q84" s="19">
        <v>358645</v>
      </c>
      <c r="R84" s="23">
        <f t="shared" si="11"/>
        <v>2140962</v>
      </c>
      <c r="S84" s="61">
        <f>+'05'!U84</f>
        <v>994406</v>
      </c>
      <c r="T84" s="19">
        <v>278616</v>
      </c>
      <c r="U84" s="61">
        <f t="shared" si="12"/>
        <v>1273022</v>
      </c>
      <c r="V84" s="19">
        <f t="shared" si="13"/>
        <v>867940</v>
      </c>
      <c r="W84" s="19">
        <f t="shared" si="14"/>
        <v>54830709</v>
      </c>
      <c r="X84" s="72">
        <f t="shared" si="15"/>
        <v>3.7579413810769215E-2</v>
      </c>
      <c r="Y84" s="73">
        <f t="shared" si="16"/>
        <v>0.59460280004969723</v>
      </c>
      <c r="Z84" s="72">
        <f t="shared" si="17"/>
        <v>2.234482467610964E-2</v>
      </c>
    </row>
    <row r="85" spans="2:26">
      <c r="B85" s="19" t="s">
        <v>120</v>
      </c>
      <c r="C85" s="19" t="s">
        <v>38</v>
      </c>
      <c r="D85" s="19" t="s">
        <v>46</v>
      </c>
      <c r="E85" s="20" t="s">
        <v>41</v>
      </c>
      <c r="F85" s="21" t="s">
        <v>42</v>
      </c>
      <c r="G85" s="21" t="s">
        <v>43</v>
      </c>
      <c r="H85" s="19">
        <v>1095609</v>
      </c>
      <c r="I85" s="19">
        <v>1095609</v>
      </c>
      <c r="J85" s="19"/>
      <c r="K85" s="19"/>
      <c r="L85" s="19"/>
      <c r="M85" s="19"/>
      <c r="N85" s="19">
        <f t="shared" si="9"/>
        <v>0</v>
      </c>
      <c r="O85" s="19">
        <f t="shared" si="10"/>
        <v>1095609</v>
      </c>
      <c r="P85" s="23">
        <f>+'05'!R85</f>
        <v>445579</v>
      </c>
      <c r="Q85" s="19">
        <v>89662</v>
      </c>
      <c r="R85" s="23">
        <f t="shared" si="11"/>
        <v>535241</v>
      </c>
      <c r="S85" s="61">
        <f>+'05'!U85</f>
        <v>248605</v>
      </c>
      <c r="T85" s="19">
        <v>69655</v>
      </c>
      <c r="U85" s="61">
        <f t="shared" si="12"/>
        <v>318260</v>
      </c>
      <c r="V85" s="19">
        <f t="shared" si="13"/>
        <v>216981</v>
      </c>
      <c r="W85" s="19">
        <f t="shared" si="14"/>
        <v>560368</v>
      </c>
      <c r="X85" s="72">
        <f t="shared" si="15"/>
        <v>0.48853286163220638</v>
      </c>
      <c r="Y85" s="73">
        <f t="shared" si="16"/>
        <v>0.59461065202404151</v>
      </c>
      <c r="Z85" s="72">
        <f t="shared" si="17"/>
        <v>0.29048684339029707</v>
      </c>
    </row>
    <row r="86" spans="2:26">
      <c r="B86" s="19" t="s">
        <v>120</v>
      </c>
      <c r="C86" s="19" t="s">
        <v>38</v>
      </c>
      <c r="D86" s="19" t="s">
        <v>47</v>
      </c>
      <c r="E86" s="20" t="s">
        <v>41</v>
      </c>
      <c r="F86" s="21" t="s">
        <v>42</v>
      </c>
      <c r="G86" s="21" t="s">
        <v>43</v>
      </c>
      <c r="H86" s="19">
        <v>3000000</v>
      </c>
      <c r="I86" s="19">
        <v>3000000</v>
      </c>
      <c r="J86" s="19"/>
      <c r="K86" s="19"/>
      <c r="L86" s="19"/>
      <c r="M86" s="19"/>
      <c r="N86" s="19">
        <f t="shared" si="9"/>
        <v>0</v>
      </c>
      <c r="O86" s="19">
        <f t="shared" si="10"/>
        <v>3000000</v>
      </c>
      <c r="P86" s="23">
        <f>+'05'!R86</f>
        <v>781667</v>
      </c>
      <c r="Q86" s="19">
        <v>298926</v>
      </c>
      <c r="R86" s="23">
        <f t="shared" si="11"/>
        <v>1080593</v>
      </c>
      <c r="S86" s="61">
        <f>+'05'!U86</f>
        <v>389317</v>
      </c>
      <c r="T86" s="19">
        <v>298926</v>
      </c>
      <c r="U86" s="61">
        <f t="shared" si="12"/>
        <v>688243</v>
      </c>
      <c r="V86" s="19">
        <f t="shared" si="13"/>
        <v>392350</v>
      </c>
      <c r="W86" s="19">
        <f t="shared" si="14"/>
        <v>1919407</v>
      </c>
      <c r="X86" s="72">
        <f t="shared" si="15"/>
        <v>0.36019766666666669</v>
      </c>
      <c r="Y86" s="73">
        <f t="shared" si="16"/>
        <v>0.63691232499192574</v>
      </c>
      <c r="Z86" s="72">
        <f t="shared" si="17"/>
        <v>0.22941433333333333</v>
      </c>
    </row>
    <row r="87" spans="2:26">
      <c r="B87" s="19" t="s">
        <v>120</v>
      </c>
      <c r="C87" s="19" t="s">
        <v>38</v>
      </c>
      <c r="D87" s="19" t="s">
        <v>48</v>
      </c>
      <c r="E87" s="20" t="s">
        <v>41</v>
      </c>
      <c r="F87" s="21" t="s">
        <v>42</v>
      </c>
      <c r="G87" s="21" t="s">
        <v>43</v>
      </c>
      <c r="H87" s="19">
        <v>3000000</v>
      </c>
      <c r="I87" s="19">
        <v>3000000</v>
      </c>
      <c r="J87" s="19"/>
      <c r="K87" s="19"/>
      <c r="L87" s="19"/>
      <c r="M87" s="19"/>
      <c r="N87" s="19">
        <f t="shared" si="9"/>
        <v>0</v>
      </c>
      <c r="O87" s="19">
        <f t="shared" si="10"/>
        <v>3000000</v>
      </c>
      <c r="P87" s="23">
        <f>+'05'!R87</f>
        <v>0</v>
      </c>
      <c r="Q87" s="19"/>
      <c r="R87" s="23">
        <f t="shared" si="11"/>
        <v>0</v>
      </c>
      <c r="S87" s="61">
        <f>+'05'!U87</f>
        <v>0</v>
      </c>
      <c r="T87" s="19"/>
      <c r="U87" s="61">
        <f t="shared" si="12"/>
        <v>0</v>
      </c>
      <c r="V87" s="19">
        <f t="shared" si="13"/>
        <v>0</v>
      </c>
      <c r="W87" s="19">
        <f t="shared" si="14"/>
        <v>3000000</v>
      </c>
      <c r="X87" s="72">
        <f t="shared" si="15"/>
        <v>0</v>
      </c>
      <c r="Y87" s="73" t="e">
        <f t="shared" si="16"/>
        <v>#DIV/0!</v>
      </c>
      <c r="Z87" s="72">
        <f t="shared" si="17"/>
        <v>0</v>
      </c>
    </row>
    <row r="88" spans="2:26">
      <c r="B88" s="19" t="s">
        <v>120</v>
      </c>
      <c r="C88" s="19" t="s">
        <v>38</v>
      </c>
      <c r="D88" s="19" t="s">
        <v>49</v>
      </c>
      <c r="E88" s="20" t="s">
        <v>41</v>
      </c>
      <c r="F88" s="21" t="s">
        <v>42</v>
      </c>
      <c r="G88" s="21" t="s">
        <v>43</v>
      </c>
      <c r="H88" s="19">
        <v>17000000</v>
      </c>
      <c r="I88" s="19">
        <v>17000000</v>
      </c>
      <c r="J88" s="19"/>
      <c r="K88" s="19"/>
      <c r="L88" s="19"/>
      <c r="M88" s="19"/>
      <c r="N88" s="19">
        <f t="shared" si="9"/>
        <v>0</v>
      </c>
      <c r="O88" s="19">
        <f t="shared" si="10"/>
        <v>17000000</v>
      </c>
      <c r="P88" s="23">
        <f>+'05'!R88</f>
        <v>0</v>
      </c>
      <c r="Q88" s="19"/>
      <c r="R88" s="23">
        <f t="shared" si="11"/>
        <v>0</v>
      </c>
      <c r="S88" s="61">
        <f>+'05'!U88</f>
        <v>0</v>
      </c>
      <c r="T88" s="19"/>
      <c r="U88" s="61">
        <f t="shared" si="12"/>
        <v>0</v>
      </c>
      <c r="V88" s="19">
        <f t="shared" si="13"/>
        <v>0</v>
      </c>
      <c r="W88" s="19">
        <f t="shared" si="14"/>
        <v>17000000</v>
      </c>
      <c r="X88" s="72">
        <f t="shared" si="15"/>
        <v>0</v>
      </c>
      <c r="Y88" s="73" t="e">
        <f t="shared" si="16"/>
        <v>#DIV/0!</v>
      </c>
      <c r="Z88" s="72">
        <f t="shared" si="17"/>
        <v>0</v>
      </c>
    </row>
    <row r="89" spans="2:26">
      <c r="B89" s="19" t="s">
        <v>120</v>
      </c>
      <c r="C89" s="19" t="s">
        <v>38</v>
      </c>
      <c r="D89" s="19" t="s">
        <v>50</v>
      </c>
      <c r="E89" s="20" t="s">
        <v>51</v>
      </c>
      <c r="F89" s="21" t="s">
        <v>52</v>
      </c>
      <c r="G89" s="21" t="s">
        <v>53</v>
      </c>
      <c r="H89" s="19">
        <v>1500000</v>
      </c>
      <c r="I89" s="19">
        <v>1500000</v>
      </c>
      <c r="J89" s="19"/>
      <c r="K89" s="19"/>
      <c r="L89" s="19"/>
      <c r="M89" s="19"/>
      <c r="N89" s="19">
        <f t="shared" si="9"/>
        <v>0</v>
      </c>
      <c r="O89" s="19">
        <f t="shared" si="10"/>
        <v>1500000</v>
      </c>
      <c r="P89" s="23">
        <f>+'05'!R89</f>
        <v>1114814</v>
      </c>
      <c r="Q89" s="19">
        <v>363847</v>
      </c>
      <c r="R89" s="23">
        <f t="shared" si="11"/>
        <v>1478661</v>
      </c>
      <c r="S89" s="61">
        <f>+'05'!U89</f>
        <v>205125</v>
      </c>
      <c r="T89" s="19">
        <v>118214</v>
      </c>
      <c r="U89" s="61">
        <f t="shared" si="12"/>
        <v>323339</v>
      </c>
      <c r="V89" s="19">
        <f t="shared" si="13"/>
        <v>1155322</v>
      </c>
      <c r="W89" s="19">
        <f t="shared" si="14"/>
        <v>21339</v>
      </c>
      <c r="X89" s="72">
        <f t="shared" si="15"/>
        <v>0.98577400000000004</v>
      </c>
      <c r="Y89" s="73">
        <f t="shared" si="16"/>
        <v>0.21867013466913646</v>
      </c>
      <c r="Z89" s="72">
        <f t="shared" si="17"/>
        <v>0.21555933333333333</v>
      </c>
    </row>
    <row r="90" spans="2:26">
      <c r="B90" s="19" t="s">
        <v>120</v>
      </c>
      <c r="C90" s="19" t="s">
        <v>38</v>
      </c>
      <c r="D90" s="19" t="s">
        <v>54</v>
      </c>
      <c r="E90" s="20" t="s">
        <v>55</v>
      </c>
      <c r="F90" s="21" t="s">
        <v>56</v>
      </c>
      <c r="G90" s="21" t="s">
        <v>57</v>
      </c>
      <c r="H90" s="19">
        <v>37887878</v>
      </c>
      <c r="I90" s="19">
        <v>37887878</v>
      </c>
      <c r="J90" s="19"/>
      <c r="K90" s="19"/>
      <c r="L90" s="19"/>
      <c r="M90" s="19"/>
      <c r="N90" s="19">
        <f t="shared" si="9"/>
        <v>0</v>
      </c>
      <c r="O90" s="19">
        <f t="shared" si="10"/>
        <v>37887878</v>
      </c>
      <c r="P90" s="23">
        <f>+'05'!R90</f>
        <v>10008591</v>
      </c>
      <c r="Q90" s="19">
        <v>2295235</v>
      </c>
      <c r="R90" s="23">
        <f t="shared" si="11"/>
        <v>12303826</v>
      </c>
      <c r="S90" s="61">
        <f>+'05'!U90</f>
        <v>3721282</v>
      </c>
      <c r="T90" s="19">
        <v>4092709</v>
      </c>
      <c r="U90" s="61">
        <f t="shared" si="12"/>
        <v>7813991</v>
      </c>
      <c r="V90" s="19">
        <f t="shared" si="13"/>
        <v>4489835</v>
      </c>
      <c r="W90" s="19">
        <f t="shared" si="14"/>
        <v>25584052</v>
      </c>
      <c r="X90" s="72">
        <f t="shared" si="15"/>
        <v>0.32474307481669995</v>
      </c>
      <c r="Y90" s="73">
        <f t="shared" si="16"/>
        <v>0.63508627316413613</v>
      </c>
      <c r="Z90" s="72">
        <f t="shared" si="17"/>
        <v>0.20623986912120018</v>
      </c>
    </row>
    <row r="91" spans="2:26">
      <c r="B91" s="19" t="s">
        <v>120</v>
      </c>
      <c r="C91" s="19" t="s">
        <v>38</v>
      </c>
      <c r="D91" s="19" t="s">
        <v>58</v>
      </c>
      <c r="E91" s="20" t="s">
        <v>55</v>
      </c>
      <c r="F91" s="21" t="s">
        <v>56</v>
      </c>
      <c r="G91" s="21" t="s">
        <v>57</v>
      </c>
      <c r="H91" s="19">
        <v>33795513</v>
      </c>
      <c r="I91" s="19">
        <v>33795513</v>
      </c>
      <c r="J91" s="19"/>
      <c r="K91" s="19"/>
      <c r="L91" s="19"/>
      <c r="M91" s="19"/>
      <c r="N91" s="19">
        <f t="shared" si="9"/>
        <v>0</v>
      </c>
      <c r="O91" s="19">
        <f t="shared" si="10"/>
        <v>33795513</v>
      </c>
      <c r="P91" s="23">
        <f>+'05'!R91</f>
        <v>16035258</v>
      </c>
      <c r="Q91" s="19">
        <v>3312864</v>
      </c>
      <c r="R91" s="23">
        <f t="shared" si="11"/>
        <v>19348122</v>
      </c>
      <c r="S91" s="61">
        <f>+'05'!U91</f>
        <v>6272887</v>
      </c>
      <c r="T91" s="19">
        <v>6411337</v>
      </c>
      <c r="U91" s="61">
        <f t="shared" si="12"/>
        <v>12684224</v>
      </c>
      <c r="V91" s="19">
        <f t="shared" si="13"/>
        <v>6663898</v>
      </c>
      <c r="W91" s="19">
        <f t="shared" si="14"/>
        <v>14447391</v>
      </c>
      <c r="X91" s="72">
        <f t="shared" si="15"/>
        <v>0.57250564594181486</v>
      </c>
      <c r="Y91" s="73">
        <f t="shared" si="16"/>
        <v>0.65557907894109824</v>
      </c>
      <c r="Z91" s="72">
        <f t="shared" si="17"/>
        <v>0.37532272405511347</v>
      </c>
    </row>
    <row r="92" spans="2:26">
      <c r="B92" s="19" t="s">
        <v>120</v>
      </c>
      <c r="C92" s="19" t="s">
        <v>38</v>
      </c>
      <c r="D92" s="19" t="s">
        <v>59</v>
      </c>
      <c r="E92" s="20" t="s">
        <v>55</v>
      </c>
      <c r="F92" s="21" t="s">
        <v>56</v>
      </c>
      <c r="G92" s="21" t="s">
        <v>57</v>
      </c>
      <c r="H92" s="19">
        <v>37390781</v>
      </c>
      <c r="I92" s="19">
        <v>37390781</v>
      </c>
      <c r="J92" s="19"/>
      <c r="K92" s="19"/>
      <c r="L92" s="19"/>
      <c r="M92" s="19"/>
      <c r="N92" s="19">
        <f t="shared" si="9"/>
        <v>0</v>
      </c>
      <c r="O92" s="19">
        <f t="shared" si="10"/>
        <v>37390781</v>
      </c>
      <c r="P92" s="23">
        <f>+'05'!R92</f>
        <v>675169</v>
      </c>
      <c r="Q92" s="19">
        <v>139489</v>
      </c>
      <c r="R92" s="23">
        <f t="shared" si="11"/>
        <v>814658</v>
      </c>
      <c r="S92" s="61">
        <f>+'05'!U92</f>
        <v>264122</v>
      </c>
      <c r="T92" s="19">
        <v>269951</v>
      </c>
      <c r="U92" s="61">
        <f t="shared" si="12"/>
        <v>534073</v>
      </c>
      <c r="V92" s="19">
        <f t="shared" si="13"/>
        <v>280585</v>
      </c>
      <c r="W92" s="19">
        <f t="shared" si="14"/>
        <v>36576123</v>
      </c>
      <c r="X92" s="72">
        <f t="shared" si="15"/>
        <v>2.1787670067656518E-2</v>
      </c>
      <c r="Y92" s="73">
        <f t="shared" si="16"/>
        <v>0.65557939650749153</v>
      </c>
      <c r="Z92" s="72">
        <f t="shared" si="17"/>
        <v>1.4283547594258596E-2</v>
      </c>
    </row>
    <row r="93" spans="2:26">
      <c r="B93" s="19" t="s">
        <v>120</v>
      </c>
      <c r="C93" s="19" t="s">
        <v>38</v>
      </c>
      <c r="D93" s="19" t="s">
        <v>60</v>
      </c>
      <c r="E93" s="20" t="s">
        <v>55</v>
      </c>
      <c r="F93" s="21" t="s">
        <v>56</v>
      </c>
      <c r="G93" s="21" t="s">
        <v>57</v>
      </c>
      <c r="H93" s="19">
        <v>719054</v>
      </c>
      <c r="I93" s="19">
        <v>719054</v>
      </c>
      <c r="J93" s="19"/>
      <c r="K93" s="19"/>
      <c r="L93" s="19"/>
      <c r="M93" s="19"/>
      <c r="N93" s="19">
        <f t="shared" si="9"/>
        <v>0</v>
      </c>
      <c r="O93" s="19">
        <f t="shared" si="10"/>
        <v>719054</v>
      </c>
      <c r="P93" s="23">
        <f>+'05'!R93</f>
        <v>168792</v>
      </c>
      <c r="Q93" s="19">
        <v>34872</v>
      </c>
      <c r="R93" s="23">
        <f t="shared" si="11"/>
        <v>203664</v>
      </c>
      <c r="S93" s="61">
        <f>+'05'!U93</f>
        <v>66030</v>
      </c>
      <c r="T93" s="19">
        <v>67488</v>
      </c>
      <c r="U93" s="61">
        <f t="shared" si="12"/>
        <v>133518</v>
      </c>
      <c r="V93" s="19">
        <f t="shared" si="13"/>
        <v>70146</v>
      </c>
      <c r="W93" s="19">
        <f t="shared" si="14"/>
        <v>515390</v>
      </c>
      <c r="X93" s="72">
        <f t="shared" si="15"/>
        <v>0.28323881099333292</v>
      </c>
      <c r="Y93" s="73">
        <f t="shared" si="16"/>
        <v>0.6555797784586378</v>
      </c>
      <c r="Z93" s="72">
        <f t="shared" si="17"/>
        <v>0.18568563696189716</v>
      </c>
    </row>
    <row r="94" spans="2:26">
      <c r="B94" s="19" t="s">
        <v>120</v>
      </c>
      <c r="C94" s="19" t="s">
        <v>38</v>
      </c>
      <c r="D94" s="19" t="s">
        <v>61</v>
      </c>
      <c r="E94" s="20" t="s">
        <v>62</v>
      </c>
      <c r="F94" s="21" t="s">
        <v>63</v>
      </c>
      <c r="G94" s="21" t="s">
        <v>64</v>
      </c>
      <c r="H94" s="19">
        <v>2000000</v>
      </c>
      <c r="I94" s="19">
        <v>2000000</v>
      </c>
      <c r="J94" s="19"/>
      <c r="K94" s="19"/>
      <c r="L94" s="19"/>
      <c r="M94" s="19"/>
      <c r="N94" s="19">
        <f t="shared" si="9"/>
        <v>0</v>
      </c>
      <c r="O94" s="19">
        <f t="shared" si="10"/>
        <v>2000000</v>
      </c>
      <c r="P94" s="23">
        <f>+'05'!R94</f>
        <v>14937</v>
      </c>
      <c r="Q94" s="19">
        <v>4975</v>
      </c>
      <c r="R94" s="23">
        <f t="shared" si="11"/>
        <v>19912</v>
      </c>
      <c r="S94" s="61">
        <f>+'05'!U94</f>
        <v>14937</v>
      </c>
      <c r="T94" s="19">
        <v>4975</v>
      </c>
      <c r="U94" s="61">
        <f t="shared" si="12"/>
        <v>19912</v>
      </c>
      <c r="V94" s="19">
        <f t="shared" si="13"/>
        <v>0</v>
      </c>
      <c r="W94" s="19">
        <f t="shared" si="14"/>
        <v>1980088</v>
      </c>
      <c r="X94" s="72">
        <f t="shared" si="15"/>
        <v>9.9559999999999996E-3</v>
      </c>
      <c r="Y94" s="73">
        <f t="shared" si="16"/>
        <v>1</v>
      </c>
      <c r="Z94" s="72">
        <f t="shared" si="17"/>
        <v>9.9559999999999996E-3</v>
      </c>
    </row>
    <row r="95" spans="2:26">
      <c r="B95" s="19" t="s">
        <v>120</v>
      </c>
      <c r="C95" s="19" t="s">
        <v>38</v>
      </c>
      <c r="D95" s="19" t="s">
        <v>65</v>
      </c>
      <c r="E95" s="20" t="s">
        <v>66</v>
      </c>
      <c r="F95" s="21" t="s">
        <v>52</v>
      </c>
      <c r="G95" s="21" t="s">
        <v>67</v>
      </c>
      <c r="H95" s="19">
        <v>1000</v>
      </c>
      <c r="I95" s="19">
        <v>1000</v>
      </c>
      <c r="J95" s="19"/>
      <c r="K95" s="19"/>
      <c r="L95" s="19"/>
      <c r="M95" s="19"/>
      <c r="N95" s="19">
        <f t="shared" si="9"/>
        <v>0</v>
      </c>
      <c r="O95" s="19">
        <f t="shared" si="10"/>
        <v>1000</v>
      </c>
      <c r="P95" s="23">
        <f>+'05'!R95</f>
        <v>0</v>
      </c>
      <c r="Q95" s="19"/>
      <c r="R95" s="23">
        <f t="shared" si="11"/>
        <v>0</v>
      </c>
      <c r="S95" s="61">
        <f>+'05'!U95</f>
        <v>0</v>
      </c>
      <c r="T95" s="19"/>
      <c r="U95" s="61">
        <f t="shared" si="12"/>
        <v>0</v>
      </c>
      <c r="V95" s="19">
        <f t="shared" si="13"/>
        <v>0</v>
      </c>
      <c r="W95" s="19">
        <f t="shared" si="14"/>
        <v>1000</v>
      </c>
      <c r="X95" s="72">
        <f t="shared" si="15"/>
        <v>0</v>
      </c>
      <c r="Y95" s="73" t="e">
        <f t="shared" si="16"/>
        <v>#DIV/0!</v>
      </c>
      <c r="Z95" s="72">
        <f t="shared" si="17"/>
        <v>0</v>
      </c>
    </row>
    <row r="96" spans="2:26">
      <c r="B96" s="19" t="s">
        <v>120</v>
      </c>
      <c r="C96" s="19" t="s">
        <v>38</v>
      </c>
      <c r="D96" s="19" t="s">
        <v>68</v>
      </c>
      <c r="E96" s="20" t="s">
        <v>69</v>
      </c>
      <c r="F96" s="21" t="s">
        <v>42</v>
      </c>
      <c r="G96" s="21" t="s">
        <v>70</v>
      </c>
      <c r="H96" s="19">
        <v>1000000</v>
      </c>
      <c r="I96" s="19">
        <v>1000000</v>
      </c>
      <c r="J96" s="19"/>
      <c r="K96" s="19"/>
      <c r="L96" s="19"/>
      <c r="M96" s="19"/>
      <c r="N96" s="19">
        <f t="shared" si="9"/>
        <v>0</v>
      </c>
      <c r="O96" s="19">
        <f t="shared" si="10"/>
        <v>1000000</v>
      </c>
      <c r="P96" s="23">
        <f>+'05'!R96</f>
        <v>0</v>
      </c>
      <c r="Q96" s="19"/>
      <c r="R96" s="23">
        <f t="shared" si="11"/>
        <v>0</v>
      </c>
      <c r="S96" s="61">
        <f>+'05'!U96</f>
        <v>0</v>
      </c>
      <c r="T96" s="19"/>
      <c r="U96" s="61">
        <f t="shared" si="12"/>
        <v>0</v>
      </c>
      <c r="V96" s="19">
        <f t="shared" si="13"/>
        <v>0</v>
      </c>
      <c r="W96" s="19">
        <f t="shared" si="14"/>
        <v>1000000</v>
      </c>
      <c r="X96" s="72">
        <f t="shared" si="15"/>
        <v>0</v>
      </c>
      <c r="Y96" s="73" t="e">
        <f t="shared" si="16"/>
        <v>#DIV/0!</v>
      </c>
      <c r="Z96" s="72">
        <f t="shared" si="17"/>
        <v>0</v>
      </c>
    </row>
    <row r="97" spans="2:26">
      <c r="B97" s="19" t="s">
        <v>120</v>
      </c>
      <c r="C97" s="19" t="s">
        <v>38</v>
      </c>
      <c r="D97" s="19" t="s">
        <v>71</v>
      </c>
      <c r="E97" s="20" t="s">
        <v>72</v>
      </c>
      <c r="F97" s="21" t="s">
        <v>73</v>
      </c>
      <c r="G97" s="21" t="s">
        <v>74</v>
      </c>
      <c r="H97" s="19">
        <v>1000</v>
      </c>
      <c r="I97" s="19">
        <v>1000</v>
      </c>
      <c r="J97" s="19"/>
      <c r="K97" s="19"/>
      <c r="L97" s="19"/>
      <c r="M97" s="19"/>
      <c r="N97" s="19">
        <f t="shared" si="9"/>
        <v>0</v>
      </c>
      <c r="O97" s="19">
        <f t="shared" si="10"/>
        <v>1000</v>
      </c>
      <c r="P97" s="23">
        <f>+'05'!R97</f>
        <v>0</v>
      </c>
      <c r="Q97" s="19"/>
      <c r="R97" s="23">
        <f t="shared" si="11"/>
        <v>0</v>
      </c>
      <c r="S97" s="61">
        <f>+'05'!U97</f>
        <v>0</v>
      </c>
      <c r="T97" s="19"/>
      <c r="U97" s="61">
        <f t="shared" si="12"/>
        <v>0</v>
      </c>
      <c r="V97" s="19">
        <f t="shared" si="13"/>
        <v>0</v>
      </c>
      <c r="W97" s="19">
        <f t="shared" si="14"/>
        <v>1000</v>
      </c>
      <c r="X97" s="72">
        <f t="shared" si="15"/>
        <v>0</v>
      </c>
      <c r="Y97" s="73" t="e">
        <f t="shared" si="16"/>
        <v>#DIV/0!</v>
      </c>
      <c r="Z97" s="72">
        <f t="shared" si="17"/>
        <v>0</v>
      </c>
    </row>
    <row r="98" spans="2:26">
      <c r="B98" s="19" t="s">
        <v>120</v>
      </c>
      <c r="C98" s="19" t="s">
        <v>38</v>
      </c>
      <c r="D98" s="19" t="s">
        <v>75</v>
      </c>
      <c r="E98" s="20" t="s">
        <v>76</v>
      </c>
      <c r="F98" s="21" t="s">
        <v>77</v>
      </c>
      <c r="G98" s="21" t="s">
        <v>78</v>
      </c>
      <c r="H98" s="19">
        <v>4000000</v>
      </c>
      <c r="I98" s="19">
        <v>4000000</v>
      </c>
      <c r="J98" s="19"/>
      <c r="K98" s="19"/>
      <c r="L98" s="19"/>
      <c r="M98" s="19"/>
      <c r="N98" s="19">
        <f t="shared" si="9"/>
        <v>0</v>
      </c>
      <c r="O98" s="19">
        <f t="shared" si="10"/>
        <v>4000000</v>
      </c>
      <c r="P98" s="23">
        <f>+'05'!R98</f>
        <v>0</v>
      </c>
      <c r="Q98" s="19"/>
      <c r="R98" s="23">
        <f t="shared" si="11"/>
        <v>0</v>
      </c>
      <c r="S98" s="61">
        <f>+'05'!U98</f>
        <v>0</v>
      </c>
      <c r="T98" s="19"/>
      <c r="U98" s="61">
        <f t="shared" si="12"/>
        <v>0</v>
      </c>
      <c r="V98" s="19">
        <f t="shared" si="13"/>
        <v>0</v>
      </c>
      <c r="W98" s="19">
        <f t="shared" si="14"/>
        <v>4000000</v>
      </c>
      <c r="X98" s="72">
        <f t="shared" si="15"/>
        <v>0</v>
      </c>
      <c r="Y98" s="73" t="e">
        <f t="shared" si="16"/>
        <v>#DIV/0!</v>
      </c>
      <c r="Z98" s="72">
        <f t="shared" si="17"/>
        <v>0</v>
      </c>
    </row>
    <row r="99" spans="2:26">
      <c r="B99" s="19" t="s">
        <v>120</v>
      </c>
      <c r="C99" s="19" t="s">
        <v>38</v>
      </c>
      <c r="D99" s="19" t="s">
        <v>79</v>
      </c>
      <c r="E99" s="20" t="s">
        <v>80</v>
      </c>
      <c r="F99" s="21" t="s">
        <v>81</v>
      </c>
      <c r="G99" s="21" t="s">
        <v>82</v>
      </c>
      <c r="H99" s="19">
        <v>1000</v>
      </c>
      <c r="I99" s="19">
        <v>1000</v>
      </c>
      <c r="J99" s="19"/>
      <c r="K99" s="19"/>
      <c r="L99" s="19"/>
      <c r="M99" s="19"/>
      <c r="N99" s="19">
        <f t="shared" si="9"/>
        <v>0</v>
      </c>
      <c r="O99" s="19">
        <f t="shared" si="10"/>
        <v>1000</v>
      </c>
      <c r="P99" s="23">
        <f>+'05'!R99</f>
        <v>0</v>
      </c>
      <c r="Q99" s="19"/>
      <c r="R99" s="23">
        <f t="shared" si="11"/>
        <v>0</v>
      </c>
      <c r="S99" s="61">
        <f>+'05'!U99</f>
        <v>0</v>
      </c>
      <c r="T99" s="19"/>
      <c r="U99" s="61">
        <f t="shared" si="12"/>
        <v>0</v>
      </c>
      <c r="V99" s="19">
        <f t="shared" si="13"/>
        <v>0</v>
      </c>
      <c r="W99" s="19">
        <f t="shared" si="14"/>
        <v>1000</v>
      </c>
      <c r="X99" s="72">
        <f t="shared" si="15"/>
        <v>0</v>
      </c>
      <c r="Y99" s="73" t="e">
        <f t="shared" si="16"/>
        <v>#DIV/0!</v>
      </c>
      <c r="Z99" s="72">
        <f t="shared" si="17"/>
        <v>0</v>
      </c>
    </row>
    <row r="100" spans="2:26">
      <c r="B100" s="19" t="s">
        <v>120</v>
      </c>
      <c r="C100" s="19" t="s">
        <v>38</v>
      </c>
      <c r="D100" s="19" t="s">
        <v>83</v>
      </c>
      <c r="E100" s="20" t="s">
        <v>84</v>
      </c>
      <c r="F100" s="21" t="s">
        <v>85</v>
      </c>
      <c r="G100" s="21" t="s">
        <v>86</v>
      </c>
      <c r="H100" s="19">
        <v>1000</v>
      </c>
      <c r="I100" s="19">
        <v>1000</v>
      </c>
      <c r="J100" s="19"/>
      <c r="K100" s="19"/>
      <c r="L100" s="19"/>
      <c r="M100" s="19"/>
      <c r="N100" s="19">
        <f t="shared" si="9"/>
        <v>0</v>
      </c>
      <c r="O100" s="19">
        <f t="shared" si="10"/>
        <v>1000</v>
      </c>
      <c r="P100" s="23">
        <f>+'05'!R100</f>
        <v>0</v>
      </c>
      <c r="Q100" s="19"/>
      <c r="R100" s="23">
        <f t="shared" si="11"/>
        <v>0</v>
      </c>
      <c r="S100" s="61">
        <f>+'05'!U100</f>
        <v>0</v>
      </c>
      <c r="T100" s="19"/>
      <c r="U100" s="61">
        <f t="shared" si="12"/>
        <v>0</v>
      </c>
      <c r="V100" s="19">
        <f t="shared" si="13"/>
        <v>0</v>
      </c>
      <c r="W100" s="19">
        <f t="shared" si="14"/>
        <v>1000</v>
      </c>
      <c r="X100" s="72">
        <f t="shared" si="15"/>
        <v>0</v>
      </c>
      <c r="Y100" s="73" t="e">
        <f t="shared" si="16"/>
        <v>#DIV/0!</v>
      </c>
      <c r="Z100" s="72">
        <f t="shared" si="17"/>
        <v>0</v>
      </c>
    </row>
    <row r="101" spans="2:26">
      <c r="B101" s="19" t="s">
        <v>120</v>
      </c>
      <c r="C101" s="19" t="s">
        <v>38</v>
      </c>
      <c r="D101" s="19" t="s">
        <v>87</v>
      </c>
      <c r="E101" s="20" t="s">
        <v>88</v>
      </c>
      <c r="F101" s="21" t="s">
        <v>89</v>
      </c>
      <c r="G101" s="21" t="s">
        <v>90</v>
      </c>
      <c r="H101" s="19">
        <v>1000</v>
      </c>
      <c r="I101" s="19">
        <v>1000</v>
      </c>
      <c r="J101" s="19"/>
      <c r="K101" s="19"/>
      <c r="L101" s="19"/>
      <c r="M101" s="19"/>
      <c r="N101" s="19">
        <f t="shared" si="9"/>
        <v>0</v>
      </c>
      <c r="O101" s="19">
        <f t="shared" si="10"/>
        <v>1000</v>
      </c>
      <c r="P101" s="23">
        <f>+'05'!R101</f>
        <v>0</v>
      </c>
      <c r="Q101" s="19"/>
      <c r="R101" s="23">
        <f t="shared" si="11"/>
        <v>0</v>
      </c>
      <c r="S101" s="61">
        <f>+'05'!U101</f>
        <v>0</v>
      </c>
      <c r="T101" s="19"/>
      <c r="U101" s="61">
        <f t="shared" si="12"/>
        <v>0</v>
      </c>
      <c r="V101" s="19">
        <f t="shared" si="13"/>
        <v>0</v>
      </c>
      <c r="W101" s="19">
        <f t="shared" si="14"/>
        <v>1000</v>
      </c>
      <c r="X101" s="72">
        <f t="shared" si="15"/>
        <v>0</v>
      </c>
      <c r="Y101" s="73" t="e">
        <f t="shared" si="16"/>
        <v>#DIV/0!</v>
      </c>
      <c r="Z101" s="72">
        <f t="shared" si="17"/>
        <v>0</v>
      </c>
    </row>
    <row r="102" spans="2:26">
      <c r="B102" s="19" t="s">
        <v>120</v>
      </c>
      <c r="C102" s="19" t="s">
        <v>38</v>
      </c>
      <c r="D102" s="19" t="s">
        <v>91</v>
      </c>
      <c r="E102" s="20" t="s">
        <v>92</v>
      </c>
      <c r="F102" s="21" t="s">
        <v>42</v>
      </c>
      <c r="G102" s="21" t="s">
        <v>93</v>
      </c>
      <c r="H102" s="19">
        <v>1000</v>
      </c>
      <c r="I102" s="19">
        <v>1000</v>
      </c>
      <c r="J102" s="19"/>
      <c r="K102" s="19"/>
      <c r="L102" s="19"/>
      <c r="M102" s="19"/>
      <c r="N102" s="19">
        <f t="shared" si="9"/>
        <v>0</v>
      </c>
      <c r="O102" s="19">
        <f t="shared" si="10"/>
        <v>1000</v>
      </c>
      <c r="P102" s="23">
        <f>+'05'!R102</f>
        <v>0</v>
      </c>
      <c r="Q102" s="19"/>
      <c r="R102" s="23">
        <f t="shared" si="11"/>
        <v>0</v>
      </c>
      <c r="S102" s="61">
        <f>+'05'!U102</f>
        <v>0</v>
      </c>
      <c r="T102" s="19"/>
      <c r="U102" s="61">
        <f t="shared" si="12"/>
        <v>0</v>
      </c>
      <c r="V102" s="19">
        <f t="shared" si="13"/>
        <v>0</v>
      </c>
      <c r="W102" s="19">
        <f t="shared" si="14"/>
        <v>1000</v>
      </c>
      <c r="X102" s="72">
        <f t="shared" si="15"/>
        <v>0</v>
      </c>
      <c r="Y102" s="73" t="e">
        <f t="shared" si="16"/>
        <v>#DIV/0!</v>
      </c>
      <c r="Z102" s="72">
        <f t="shared" si="17"/>
        <v>0</v>
      </c>
    </row>
    <row r="103" spans="2:26">
      <c r="B103" s="29" t="s">
        <v>120</v>
      </c>
      <c r="C103" s="29" t="s">
        <v>94</v>
      </c>
      <c r="D103" s="29" t="s">
        <v>5</v>
      </c>
      <c r="E103" s="30"/>
      <c r="F103" s="31"/>
      <c r="G103" s="31" t="s">
        <v>34</v>
      </c>
      <c r="H103" s="29">
        <v>141958453</v>
      </c>
      <c r="I103" s="29">
        <f>SUM(I104:I123)</f>
        <v>141958453</v>
      </c>
      <c r="J103" s="29">
        <f>SUM(J104:J123)</f>
        <v>0</v>
      </c>
      <c r="K103" s="29">
        <f>SUM(K104:K123)</f>
        <v>0</v>
      </c>
      <c r="L103" s="29">
        <f>SUM(L104:L123)</f>
        <v>0</v>
      </c>
      <c r="M103" s="29">
        <f>SUM(M104:M123)</f>
        <v>0</v>
      </c>
      <c r="N103" s="29">
        <f t="shared" si="9"/>
        <v>0</v>
      </c>
      <c r="O103" s="29">
        <f t="shared" si="10"/>
        <v>141958453</v>
      </c>
      <c r="P103" s="23">
        <f>+'05'!R103</f>
        <v>44947507</v>
      </c>
      <c r="Q103" s="29">
        <f>SUM(Q104:Q123)</f>
        <v>9785059</v>
      </c>
      <c r="R103" s="23">
        <f t="shared" si="11"/>
        <v>54732566</v>
      </c>
      <c r="S103" s="61">
        <f>+'05'!U103</f>
        <v>24173119</v>
      </c>
      <c r="T103" s="29">
        <f>SUM(T104:T123)</f>
        <v>11124950</v>
      </c>
      <c r="U103" s="61">
        <f t="shared" si="12"/>
        <v>35298069</v>
      </c>
      <c r="V103" s="29">
        <f t="shared" si="13"/>
        <v>19434497</v>
      </c>
      <c r="W103" s="29">
        <f t="shared" si="14"/>
        <v>87225887</v>
      </c>
      <c r="X103" s="72">
        <f t="shared" si="15"/>
        <v>0.38555341258896364</v>
      </c>
      <c r="Y103" s="73">
        <f t="shared" si="16"/>
        <v>0.64491895008174838</v>
      </c>
      <c r="Z103" s="72">
        <f t="shared" si="17"/>
        <v>0.24865070204730957</v>
      </c>
    </row>
    <row r="104" spans="2:26">
      <c r="B104" s="19" t="s">
        <v>120</v>
      </c>
      <c r="C104" s="19" t="s">
        <v>94</v>
      </c>
      <c r="D104" s="19" t="s">
        <v>40</v>
      </c>
      <c r="E104" s="20" t="s">
        <v>95</v>
      </c>
      <c r="F104" s="21" t="s">
        <v>42</v>
      </c>
      <c r="G104" s="21" t="s">
        <v>96</v>
      </c>
      <c r="H104" s="19">
        <v>20989569</v>
      </c>
      <c r="I104" s="19">
        <v>20989569</v>
      </c>
      <c r="J104" s="19"/>
      <c r="K104" s="19"/>
      <c r="L104" s="19"/>
      <c r="M104" s="19"/>
      <c r="N104" s="19">
        <f t="shared" si="9"/>
        <v>0</v>
      </c>
      <c r="O104" s="19">
        <f t="shared" si="10"/>
        <v>20989569</v>
      </c>
      <c r="P104" s="23">
        <f>+'05'!R104</f>
        <v>10942887</v>
      </c>
      <c r="Q104" s="19">
        <v>2366825</v>
      </c>
      <c r="R104" s="23">
        <f t="shared" si="11"/>
        <v>13309712</v>
      </c>
      <c r="S104" s="61">
        <f>+'05'!U104</f>
        <v>6920526</v>
      </c>
      <c r="T104" s="19">
        <v>1984107</v>
      </c>
      <c r="U104" s="61">
        <f t="shared" si="12"/>
        <v>8904633</v>
      </c>
      <c r="V104" s="19">
        <f t="shared" si="13"/>
        <v>4405079</v>
      </c>
      <c r="W104" s="19">
        <f t="shared" si="14"/>
        <v>7679857</v>
      </c>
      <c r="X104" s="72">
        <f t="shared" si="15"/>
        <v>0.6341107814076602</v>
      </c>
      <c r="Y104" s="73">
        <f t="shared" si="16"/>
        <v>0.66903273339047453</v>
      </c>
      <c r="Z104" s="72">
        <f t="shared" si="17"/>
        <v>0.42424086935753658</v>
      </c>
    </row>
    <row r="105" spans="2:26">
      <c r="B105" s="19" t="s">
        <v>120</v>
      </c>
      <c r="C105" s="19" t="s">
        <v>94</v>
      </c>
      <c r="D105" s="19" t="s">
        <v>44</v>
      </c>
      <c r="E105" s="20" t="s">
        <v>95</v>
      </c>
      <c r="F105" s="21" t="s">
        <v>42</v>
      </c>
      <c r="G105" s="21" t="s">
        <v>96</v>
      </c>
      <c r="H105" s="19">
        <v>35058188</v>
      </c>
      <c r="I105" s="19">
        <v>35058188</v>
      </c>
      <c r="J105" s="19"/>
      <c r="K105" s="19"/>
      <c r="L105" s="19"/>
      <c r="M105" s="19"/>
      <c r="N105" s="19">
        <f t="shared" si="9"/>
        <v>0</v>
      </c>
      <c r="O105" s="19">
        <f t="shared" si="10"/>
        <v>35058188</v>
      </c>
      <c r="P105" s="23">
        <f>+'05'!R105</f>
        <v>18210393</v>
      </c>
      <c r="Q105" s="19">
        <v>4013256</v>
      </c>
      <c r="R105" s="23">
        <f t="shared" si="11"/>
        <v>22223649</v>
      </c>
      <c r="S105" s="61">
        <f>+'05'!U105</f>
        <v>11036169</v>
      </c>
      <c r="T105" s="19">
        <v>3181147</v>
      </c>
      <c r="U105" s="61">
        <f t="shared" si="12"/>
        <v>14217316</v>
      </c>
      <c r="V105" s="19">
        <f t="shared" si="13"/>
        <v>8006333</v>
      </c>
      <c r="W105" s="19">
        <f t="shared" si="14"/>
        <v>12834539</v>
      </c>
      <c r="X105" s="72">
        <f t="shared" si="15"/>
        <v>0.63390751969268921</v>
      </c>
      <c r="Y105" s="73">
        <f t="shared" si="16"/>
        <v>0.63973814561236098</v>
      </c>
      <c r="Z105" s="72">
        <f t="shared" si="17"/>
        <v>0.40553482113793216</v>
      </c>
    </row>
    <row r="106" spans="2:26">
      <c r="B106" s="19" t="s">
        <v>120</v>
      </c>
      <c r="C106" s="19" t="s">
        <v>94</v>
      </c>
      <c r="D106" s="19" t="s">
        <v>45</v>
      </c>
      <c r="E106" s="20" t="s">
        <v>95</v>
      </c>
      <c r="F106" s="21" t="s">
        <v>42</v>
      </c>
      <c r="G106" s="21" t="s">
        <v>96</v>
      </c>
      <c r="H106" s="19">
        <v>7471417</v>
      </c>
      <c r="I106" s="19">
        <v>7471417</v>
      </c>
      <c r="J106" s="19"/>
      <c r="K106" s="19"/>
      <c r="L106" s="19"/>
      <c r="M106" s="19"/>
      <c r="N106" s="19">
        <f t="shared" si="9"/>
        <v>0</v>
      </c>
      <c r="O106" s="19">
        <f t="shared" si="10"/>
        <v>7471417</v>
      </c>
      <c r="P106" s="23">
        <f>+'05'!R106</f>
        <v>383376</v>
      </c>
      <c r="Q106" s="19">
        <v>84489</v>
      </c>
      <c r="R106" s="23">
        <f t="shared" si="11"/>
        <v>467865</v>
      </c>
      <c r="S106" s="61">
        <f>+'05'!U106</f>
        <v>232340</v>
      </c>
      <c r="T106" s="19">
        <v>66972</v>
      </c>
      <c r="U106" s="61">
        <f t="shared" si="12"/>
        <v>299312</v>
      </c>
      <c r="V106" s="19">
        <f t="shared" si="13"/>
        <v>168553</v>
      </c>
      <c r="W106" s="19">
        <f t="shared" si="14"/>
        <v>7003552</v>
      </c>
      <c r="X106" s="72">
        <f t="shared" si="15"/>
        <v>6.262065147749081E-2</v>
      </c>
      <c r="Y106" s="73">
        <f t="shared" si="16"/>
        <v>0.63974009596785397</v>
      </c>
      <c r="Z106" s="72">
        <f t="shared" si="17"/>
        <v>4.0060941585779511E-2</v>
      </c>
    </row>
    <row r="107" spans="2:26">
      <c r="B107" s="19" t="s">
        <v>120</v>
      </c>
      <c r="C107" s="19" t="s">
        <v>94</v>
      </c>
      <c r="D107" s="19" t="s">
        <v>46</v>
      </c>
      <c r="E107" s="20" t="s">
        <v>95</v>
      </c>
      <c r="F107" s="21" t="s">
        <v>42</v>
      </c>
      <c r="G107" s="21" t="s">
        <v>96</v>
      </c>
      <c r="H107" s="19">
        <v>14942834</v>
      </c>
      <c r="I107" s="19">
        <v>14942834</v>
      </c>
      <c r="J107" s="19"/>
      <c r="K107" s="19"/>
      <c r="L107" s="19"/>
      <c r="M107" s="19"/>
      <c r="N107" s="19">
        <f t="shared" si="9"/>
        <v>0</v>
      </c>
      <c r="O107" s="19">
        <f t="shared" si="10"/>
        <v>14942834</v>
      </c>
      <c r="P107" s="23">
        <f>+'05'!R107</f>
        <v>575064</v>
      </c>
      <c r="Q107" s="19">
        <v>126734</v>
      </c>
      <c r="R107" s="23">
        <f t="shared" si="11"/>
        <v>701798</v>
      </c>
      <c r="S107" s="61">
        <f>+'05'!U107</f>
        <v>348511</v>
      </c>
      <c r="T107" s="19">
        <v>100457</v>
      </c>
      <c r="U107" s="61">
        <f t="shared" si="12"/>
        <v>448968</v>
      </c>
      <c r="V107" s="19">
        <f t="shared" si="13"/>
        <v>252830</v>
      </c>
      <c r="W107" s="19">
        <f t="shared" si="14"/>
        <v>14241036</v>
      </c>
      <c r="X107" s="72">
        <f t="shared" si="15"/>
        <v>4.6965522068972997E-2</v>
      </c>
      <c r="Y107" s="73">
        <f t="shared" si="16"/>
        <v>0.63973964018136276</v>
      </c>
      <c r="Z107" s="72">
        <f t="shared" si="17"/>
        <v>3.0045706189334633E-2</v>
      </c>
    </row>
    <row r="108" spans="2:26">
      <c r="B108" s="19" t="s">
        <v>120</v>
      </c>
      <c r="C108" s="19" t="s">
        <v>94</v>
      </c>
      <c r="D108" s="19" t="s">
        <v>47</v>
      </c>
      <c r="E108" s="20" t="s">
        <v>95</v>
      </c>
      <c r="F108" s="21" t="s">
        <v>42</v>
      </c>
      <c r="G108" s="21" t="s">
        <v>96</v>
      </c>
      <c r="H108" s="19">
        <v>1000000</v>
      </c>
      <c r="I108" s="19">
        <v>1000000</v>
      </c>
      <c r="J108" s="19"/>
      <c r="K108" s="19"/>
      <c r="L108" s="19"/>
      <c r="M108" s="19"/>
      <c r="N108" s="19">
        <f t="shared" si="9"/>
        <v>0</v>
      </c>
      <c r="O108" s="19">
        <f t="shared" si="10"/>
        <v>1000000</v>
      </c>
      <c r="P108" s="23">
        <f>+'05'!R108</f>
        <v>0</v>
      </c>
      <c r="Q108" s="19"/>
      <c r="R108" s="23">
        <f t="shared" si="11"/>
        <v>0</v>
      </c>
      <c r="S108" s="61">
        <f>+'05'!U108</f>
        <v>0</v>
      </c>
      <c r="T108" s="19">
        <v>0</v>
      </c>
      <c r="U108" s="61">
        <f t="shared" si="12"/>
        <v>0</v>
      </c>
      <c r="V108" s="19">
        <f t="shared" si="13"/>
        <v>0</v>
      </c>
      <c r="W108" s="19">
        <f t="shared" si="14"/>
        <v>1000000</v>
      </c>
      <c r="X108" s="72">
        <f t="shared" si="15"/>
        <v>0</v>
      </c>
      <c r="Y108" s="73" t="e">
        <f t="shared" si="16"/>
        <v>#DIV/0!</v>
      </c>
      <c r="Z108" s="72">
        <f t="shared" si="17"/>
        <v>0</v>
      </c>
    </row>
    <row r="109" spans="2:26">
      <c r="B109" s="19" t="s">
        <v>120</v>
      </c>
      <c r="C109" s="19" t="s">
        <v>94</v>
      </c>
      <c r="D109" s="19" t="s">
        <v>49</v>
      </c>
      <c r="E109" s="20" t="s">
        <v>95</v>
      </c>
      <c r="F109" s="21" t="s">
        <v>42</v>
      </c>
      <c r="G109" s="21" t="s">
        <v>96</v>
      </c>
      <c r="H109" s="19">
        <v>1000</v>
      </c>
      <c r="I109" s="19">
        <v>1000</v>
      </c>
      <c r="J109" s="19"/>
      <c r="K109" s="19"/>
      <c r="L109" s="19"/>
      <c r="M109" s="19"/>
      <c r="N109" s="19">
        <f t="shared" si="9"/>
        <v>0</v>
      </c>
      <c r="O109" s="19">
        <f t="shared" si="10"/>
        <v>1000</v>
      </c>
      <c r="P109" s="23">
        <f>+'05'!R109</f>
        <v>0</v>
      </c>
      <c r="Q109" s="19"/>
      <c r="R109" s="23">
        <f t="shared" si="11"/>
        <v>0</v>
      </c>
      <c r="S109" s="61">
        <f>+'05'!U109</f>
        <v>0</v>
      </c>
      <c r="T109" s="19"/>
      <c r="U109" s="61">
        <f t="shared" si="12"/>
        <v>0</v>
      </c>
      <c r="V109" s="19">
        <f t="shared" si="13"/>
        <v>0</v>
      </c>
      <c r="W109" s="19">
        <f t="shared" si="14"/>
        <v>1000</v>
      </c>
      <c r="X109" s="72">
        <f t="shared" si="15"/>
        <v>0</v>
      </c>
      <c r="Y109" s="73" t="e">
        <f t="shared" si="16"/>
        <v>#DIV/0!</v>
      </c>
      <c r="Z109" s="72">
        <f t="shared" si="17"/>
        <v>0</v>
      </c>
    </row>
    <row r="110" spans="2:26">
      <c r="B110" s="19" t="s">
        <v>120</v>
      </c>
      <c r="C110" s="19" t="s">
        <v>94</v>
      </c>
      <c r="D110" s="19" t="s">
        <v>50</v>
      </c>
      <c r="E110" s="20" t="s">
        <v>51</v>
      </c>
      <c r="F110" s="21" t="s">
        <v>52</v>
      </c>
      <c r="G110" s="21" t="s">
        <v>53</v>
      </c>
      <c r="H110" s="19">
        <v>500000</v>
      </c>
      <c r="I110" s="19">
        <v>500000</v>
      </c>
      <c r="J110" s="19"/>
      <c r="K110" s="19"/>
      <c r="L110" s="19"/>
      <c r="M110" s="19"/>
      <c r="N110" s="19">
        <f t="shared" si="9"/>
        <v>0</v>
      </c>
      <c r="O110" s="19">
        <f t="shared" si="10"/>
        <v>500000</v>
      </c>
      <c r="P110" s="23">
        <f>+'05'!R110</f>
        <v>592229</v>
      </c>
      <c r="Q110" s="19">
        <v>190770</v>
      </c>
      <c r="R110" s="23">
        <f t="shared" si="11"/>
        <v>782999</v>
      </c>
      <c r="S110" s="61">
        <f>+'05'!U110</f>
        <v>109233</v>
      </c>
      <c r="T110" s="19">
        <v>63803</v>
      </c>
      <c r="U110" s="61">
        <f t="shared" si="12"/>
        <v>173036</v>
      </c>
      <c r="V110" s="19">
        <f t="shared" si="13"/>
        <v>609963</v>
      </c>
      <c r="W110" s="19">
        <f t="shared" si="14"/>
        <v>-282999</v>
      </c>
      <c r="X110" s="72">
        <f t="shared" si="15"/>
        <v>1.565998</v>
      </c>
      <c r="Y110" s="73">
        <f t="shared" si="16"/>
        <v>0.22099134226225065</v>
      </c>
      <c r="Z110" s="72">
        <f t="shared" si="17"/>
        <v>0.34607199999999999</v>
      </c>
    </row>
    <row r="111" spans="2:26">
      <c r="B111" s="19" t="s">
        <v>120</v>
      </c>
      <c r="C111" s="19" t="s">
        <v>94</v>
      </c>
      <c r="D111" s="19" t="s">
        <v>54</v>
      </c>
      <c r="E111" s="20" t="s">
        <v>98</v>
      </c>
      <c r="F111" s="21" t="s">
        <v>56</v>
      </c>
      <c r="G111" s="21" t="s">
        <v>99</v>
      </c>
      <c r="H111" s="19">
        <v>20260852</v>
      </c>
      <c r="I111" s="19">
        <v>20260852</v>
      </c>
      <c r="J111" s="19"/>
      <c r="K111" s="19"/>
      <c r="L111" s="19"/>
      <c r="M111" s="19"/>
      <c r="N111" s="19">
        <f t="shared" si="9"/>
        <v>0</v>
      </c>
      <c r="O111" s="19">
        <f t="shared" si="10"/>
        <v>20260852</v>
      </c>
      <c r="P111" s="23">
        <f>+'05'!R111</f>
        <v>6356106</v>
      </c>
      <c r="Q111" s="19">
        <v>1377652</v>
      </c>
      <c r="R111" s="23">
        <f t="shared" si="11"/>
        <v>7733758</v>
      </c>
      <c r="S111" s="61">
        <f>+'05'!U111</f>
        <v>2435325</v>
      </c>
      <c r="T111" s="19">
        <v>2577653</v>
      </c>
      <c r="U111" s="61">
        <f t="shared" si="12"/>
        <v>5012978</v>
      </c>
      <c r="V111" s="19">
        <f t="shared" si="13"/>
        <v>2720780</v>
      </c>
      <c r="W111" s="19">
        <f t="shared" si="14"/>
        <v>12527094</v>
      </c>
      <c r="X111" s="72">
        <f t="shared" si="15"/>
        <v>0.3817094167609536</v>
      </c>
      <c r="Y111" s="73">
        <f t="shared" si="16"/>
        <v>0.64819431898437996</v>
      </c>
      <c r="Z111" s="72">
        <f t="shared" si="17"/>
        <v>0.24742187544729116</v>
      </c>
    </row>
    <row r="112" spans="2:26">
      <c r="B112" s="19" t="s">
        <v>120</v>
      </c>
      <c r="C112" s="19" t="s">
        <v>94</v>
      </c>
      <c r="D112" s="19" t="s">
        <v>58</v>
      </c>
      <c r="E112" s="20" t="s">
        <v>98</v>
      </c>
      <c r="F112" s="21" t="s">
        <v>56</v>
      </c>
      <c r="G112" s="21" t="s">
        <v>99</v>
      </c>
      <c r="H112" s="19">
        <v>20573832</v>
      </c>
      <c r="I112" s="19">
        <v>20573832</v>
      </c>
      <c r="J112" s="19"/>
      <c r="K112" s="19"/>
      <c r="L112" s="19"/>
      <c r="M112" s="19"/>
      <c r="N112" s="19">
        <f t="shared" si="9"/>
        <v>0</v>
      </c>
      <c r="O112" s="19">
        <f t="shared" si="10"/>
        <v>20573832</v>
      </c>
      <c r="P112" s="23">
        <f>+'05'!R112</f>
        <v>7493078</v>
      </c>
      <c r="Q112" s="19">
        <v>1544066</v>
      </c>
      <c r="R112" s="23">
        <f t="shared" si="11"/>
        <v>9037144</v>
      </c>
      <c r="S112" s="61">
        <f>+'05'!U112</f>
        <v>2936464</v>
      </c>
      <c r="T112" s="19">
        <v>2993270</v>
      </c>
      <c r="U112" s="61">
        <f t="shared" si="12"/>
        <v>5929734</v>
      </c>
      <c r="V112" s="19">
        <f t="shared" si="13"/>
        <v>3107410</v>
      </c>
      <c r="W112" s="19">
        <f t="shared" si="14"/>
        <v>11536688</v>
      </c>
      <c r="X112" s="72">
        <f t="shared" si="15"/>
        <v>0.43925429156804624</v>
      </c>
      <c r="Y112" s="73">
        <f t="shared" si="16"/>
        <v>0.65615132391383824</v>
      </c>
      <c r="Z112" s="72">
        <f t="shared" si="17"/>
        <v>0.28821728494720866</v>
      </c>
    </row>
    <row r="113" spans="2:26">
      <c r="B113" s="19" t="s">
        <v>120</v>
      </c>
      <c r="C113" s="19" t="s">
        <v>94</v>
      </c>
      <c r="D113" s="19" t="s">
        <v>59</v>
      </c>
      <c r="E113" s="20" t="s">
        <v>98</v>
      </c>
      <c r="F113" s="21" t="s">
        <v>56</v>
      </c>
      <c r="G113" s="21" t="s">
        <v>99</v>
      </c>
      <c r="H113" s="19">
        <v>4384587</v>
      </c>
      <c r="I113" s="19">
        <v>4384587</v>
      </c>
      <c r="J113" s="19"/>
      <c r="K113" s="19"/>
      <c r="L113" s="19"/>
      <c r="M113" s="19"/>
      <c r="N113" s="19">
        <f t="shared" si="9"/>
        <v>0</v>
      </c>
      <c r="O113" s="19">
        <f t="shared" si="10"/>
        <v>4384587</v>
      </c>
      <c r="P113" s="23">
        <f>+'05'!R113</f>
        <v>157750</v>
      </c>
      <c r="Q113" s="19">
        <v>32507</v>
      </c>
      <c r="R113" s="23">
        <f t="shared" si="11"/>
        <v>190257</v>
      </c>
      <c r="S113" s="61">
        <f>+'05'!U113</f>
        <v>61821</v>
      </c>
      <c r="T113" s="19">
        <v>63016</v>
      </c>
      <c r="U113" s="61">
        <f t="shared" si="12"/>
        <v>124837</v>
      </c>
      <c r="V113" s="19">
        <f t="shared" si="13"/>
        <v>65420</v>
      </c>
      <c r="W113" s="19">
        <f t="shared" si="14"/>
        <v>4194330</v>
      </c>
      <c r="X113" s="72">
        <f t="shared" si="15"/>
        <v>4.3392228276004099E-2</v>
      </c>
      <c r="Y113" s="73">
        <f t="shared" si="16"/>
        <v>0.65614931382288166</v>
      </c>
      <c r="Z113" s="72">
        <f t="shared" si="17"/>
        <v>2.8471780808545937E-2</v>
      </c>
    </row>
    <row r="114" spans="2:26">
      <c r="B114" s="19" t="s">
        <v>120</v>
      </c>
      <c r="C114" s="19" t="s">
        <v>94</v>
      </c>
      <c r="D114" s="19" t="s">
        <v>60</v>
      </c>
      <c r="E114" s="20" t="s">
        <v>98</v>
      </c>
      <c r="F114" s="21" t="s">
        <v>56</v>
      </c>
      <c r="G114" s="21" t="s">
        <v>99</v>
      </c>
      <c r="H114" s="19">
        <v>8769174</v>
      </c>
      <c r="I114" s="19">
        <v>8769174</v>
      </c>
      <c r="J114" s="19"/>
      <c r="K114" s="19"/>
      <c r="L114" s="19"/>
      <c r="M114" s="19"/>
      <c r="N114" s="19">
        <f t="shared" si="9"/>
        <v>0</v>
      </c>
      <c r="O114" s="19">
        <f t="shared" si="10"/>
        <v>8769174</v>
      </c>
      <c r="P114" s="23">
        <f>+'05'!R114</f>
        <v>236624</v>
      </c>
      <c r="Q114" s="19">
        <v>48760</v>
      </c>
      <c r="R114" s="23">
        <f t="shared" si="11"/>
        <v>285384</v>
      </c>
      <c r="S114" s="61">
        <f>+'05'!U114</f>
        <v>92730</v>
      </c>
      <c r="T114" s="19">
        <v>94525</v>
      </c>
      <c r="U114" s="61">
        <f t="shared" si="12"/>
        <v>187255</v>
      </c>
      <c r="V114" s="19">
        <f t="shared" si="13"/>
        <v>98129</v>
      </c>
      <c r="W114" s="19">
        <f t="shared" si="14"/>
        <v>8483790</v>
      </c>
      <c r="X114" s="72">
        <f t="shared" si="15"/>
        <v>3.2544000153264148E-2</v>
      </c>
      <c r="Y114" s="73">
        <f t="shared" si="16"/>
        <v>0.6561510105682169</v>
      </c>
      <c r="Z114" s="72">
        <f t="shared" si="17"/>
        <v>2.1353778588496478E-2</v>
      </c>
    </row>
    <row r="115" spans="2:26">
      <c r="B115" s="19" t="s">
        <v>120</v>
      </c>
      <c r="C115" s="19" t="s">
        <v>94</v>
      </c>
      <c r="D115" s="19" t="s">
        <v>61</v>
      </c>
      <c r="E115" s="20" t="s">
        <v>62</v>
      </c>
      <c r="F115" s="21" t="s">
        <v>63</v>
      </c>
      <c r="G115" s="21" t="s">
        <v>64</v>
      </c>
      <c r="H115" s="19">
        <v>6000000</v>
      </c>
      <c r="I115" s="19">
        <v>6000000</v>
      </c>
      <c r="J115" s="19"/>
      <c r="K115" s="19"/>
      <c r="L115" s="19"/>
      <c r="M115" s="19"/>
      <c r="N115" s="19">
        <f t="shared" si="9"/>
        <v>0</v>
      </c>
      <c r="O115" s="19">
        <f t="shared" si="10"/>
        <v>6000000</v>
      </c>
      <c r="P115" s="23">
        <f>+'05'!R115</f>
        <v>0</v>
      </c>
      <c r="Q115" s="19">
        <v>0</v>
      </c>
      <c r="R115" s="23">
        <f t="shared" si="11"/>
        <v>0</v>
      </c>
      <c r="S115" s="61">
        <f>+'05'!U115</f>
        <v>0</v>
      </c>
      <c r="T115" s="19">
        <v>0</v>
      </c>
      <c r="U115" s="61">
        <f t="shared" si="12"/>
        <v>0</v>
      </c>
      <c r="V115" s="19">
        <f t="shared" si="13"/>
        <v>0</v>
      </c>
      <c r="W115" s="19">
        <f t="shared" si="14"/>
        <v>6000000</v>
      </c>
      <c r="X115" s="72">
        <f t="shared" si="15"/>
        <v>0</v>
      </c>
      <c r="Y115" s="73" t="e">
        <f t="shared" si="16"/>
        <v>#DIV/0!</v>
      </c>
      <c r="Z115" s="72">
        <f t="shared" si="17"/>
        <v>0</v>
      </c>
    </row>
    <row r="116" spans="2:26">
      <c r="B116" s="19" t="s">
        <v>120</v>
      </c>
      <c r="C116" s="19" t="s">
        <v>94</v>
      </c>
      <c r="D116" s="19" t="s">
        <v>65</v>
      </c>
      <c r="E116" s="20" t="s">
        <v>66</v>
      </c>
      <c r="F116" s="21" t="s">
        <v>52</v>
      </c>
      <c r="G116" s="21" t="s">
        <v>67</v>
      </c>
      <c r="H116" s="19">
        <v>1000</v>
      </c>
      <c r="I116" s="19">
        <v>1000</v>
      </c>
      <c r="J116" s="19"/>
      <c r="K116" s="19"/>
      <c r="L116" s="19"/>
      <c r="M116" s="19"/>
      <c r="N116" s="19">
        <f t="shared" si="9"/>
        <v>0</v>
      </c>
      <c r="O116" s="19">
        <f t="shared" si="10"/>
        <v>1000</v>
      </c>
      <c r="P116" s="23">
        <f>+'05'!R116</f>
        <v>0</v>
      </c>
      <c r="Q116" s="19"/>
      <c r="R116" s="23">
        <f t="shared" si="11"/>
        <v>0</v>
      </c>
      <c r="S116" s="61">
        <f>+'05'!U116</f>
        <v>0</v>
      </c>
      <c r="T116" s="19"/>
      <c r="U116" s="61">
        <f t="shared" si="12"/>
        <v>0</v>
      </c>
      <c r="V116" s="19">
        <f t="shared" si="13"/>
        <v>0</v>
      </c>
      <c r="W116" s="19">
        <f t="shared" si="14"/>
        <v>1000</v>
      </c>
      <c r="X116" s="72">
        <f t="shared" si="15"/>
        <v>0</v>
      </c>
      <c r="Y116" s="73" t="e">
        <f t="shared" si="16"/>
        <v>#DIV/0!</v>
      </c>
      <c r="Z116" s="72">
        <f t="shared" si="17"/>
        <v>0</v>
      </c>
    </row>
    <row r="117" spans="2:26">
      <c r="B117" s="19" t="s">
        <v>120</v>
      </c>
      <c r="C117" s="19" t="s">
        <v>94</v>
      </c>
      <c r="D117" s="19" t="s">
        <v>68</v>
      </c>
      <c r="E117" s="20" t="s">
        <v>69</v>
      </c>
      <c r="F117" s="21" t="s">
        <v>42</v>
      </c>
      <c r="G117" s="21" t="s">
        <v>70</v>
      </c>
      <c r="H117" s="19">
        <v>1000</v>
      </c>
      <c r="I117" s="19">
        <v>1000</v>
      </c>
      <c r="J117" s="19"/>
      <c r="K117" s="19"/>
      <c r="L117" s="19"/>
      <c r="M117" s="19"/>
      <c r="N117" s="19">
        <f t="shared" si="9"/>
        <v>0</v>
      </c>
      <c r="O117" s="19">
        <f t="shared" si="10"/>
        <v>1000</v>
      </c>
      <c r="P117" s="23">
        <f>+'05'!R117</f>
        <v>0</v>
      </c>
      <c r="Q117" s="19"/>
      <c r="R117" s="23">
        <f t="shared" si="11"/>
        <v>0</v>
      </c>
      <c r="S117" s="61">
        <f>+'05'!U117</f>
        <v>0</v>
      </c>
      <c r="T117" s="19"/>
      <c r="U117" s="61">
        <f t="shared" si="12"/>
        <v>0</v>
      </c>
      <c r="V117" s="19">
        <f t="shared" si="13"/>
        <v>0</v>
      </c>
      <c r="W117" s="19">
        <f t="shared" si="14"/>
        <v>1000</v>
      </c>
      <c r="X117" s="72">
        <f t="shared" si="15"/>
        <v>0</v>
      </c>
      <c r="Y117" s="73" t="e">
        <f t="shared" si="16"/>
        <v>#DIV/0!</v>
      </c>
      <c r="Z117" s="72">
        <f t="shared" si="17"/>
        <v>0</v>
      </c>
    </row>
    <row r="118" spans="2:26">
      <c r="B118" s="19" t="s">
        <v>120</v>
      </c>
      <c r="C118" s="19" t="s">
        <v>94</v>
      </c>
      <c r="D118" s="19" t="s">
        <v>71</v>
      </c>
      <c r="E118" s="20" t="s">
        <v>72</v>
      </c>
      <c r="F118" s="21" t="s">
        <v>73</v>
      </c>
      <c r="G118" s="21" t="s">
        <v>74</v>
      </c>
      <c r="H118" s="19">
        <v>1000</v>
      </c>
      <c r="I118" s="19">
        <v>1000</v>
      </c>
      <c r="J118" s="19"/>
      <c r="K118" s="19"/>
      <c r="L118" s="19"/>
      <c r="M118" s="19"/>
      <c r="N118" s="19">
        <f t="shared" si="9"/>
        <v>0</v>
      </c>
      <c r="O118" s="19">
        <f t="shared" si="10"/>
        <v>1000</v>
      </c>
      <c r="P118" s="23">
        <f>+'05'!R118</f>
        <v>0</v>
      </c>
      <c r="Q118" s="19"/>
      <c r="R118" s="23">
        <f t="shared" si="11"/>
        <v>0</v>
      </c>
      <c r="S118" s="61">
        <f>+'05'!U118</f>
        <v>0</v>
      </c>
      <c r="T118" s="19"/>
      <c r="U118" s="61">
        <f t="shared" si="12"/>
        <v>0</v>
      </c>
      <c r="V118" s="19">
        <f t="shared" si="13"/>
        <v>0</v>
      </c>
      <c r="W118" s="19">
        <f t="shared" si="14"/>
        <v>1000</v>
      </c>
      <c r="X118" s="72">
        <f t="shared" si="15"/>
        <v>0</v>
      </c>
      <c r="Y118" s="73" t="e">
        <f t="shared" si="16"/>
        <v>#DIV/0!</v>
      </c>
      <c r="Z118" s="72">
        <f t="shared" si="17"/>
        <v>0</v>
      </c>
    </row>
    <row r="119" spans="2:26">
      <c r="B119" s="19" t="s">
        <v>120</v>
      </c>
      <c r="C119" s="19" t="s">
        <v>94</v>
      </c>
      <c r="D119" s="19" t="s">
        <v>75</v>
      </c>
      <c r="E119" s="20" t="s">
        <v>76</v>
      </c>
      <c r="F119" s="21" t="s">
        <v>77</v>
      </c>
      <c r="G119" s="21" t="s">
        <v>78</v>
      </c>
      <c r="H119" s="19">
        <v>2000000</v>
      </c>
      <c r="I119" s="19">
        <v>2000000</v>
      </c>
      <c r="J119" s="19"/>
      <c r="K119" s="19"/>
      <c r="L119" s="19"/>
      <c r="M119" s="19"/>
      <c r="N119" s="19">
        <f t="shared" si="9"/>
        <v>0</v>
      </c>
      <c r="O119" s="19">
        <f t="shared" si="10"/>
        <v>2000000</v>
      </c>
      <c r="P119" s="23">
        <f>+'05'!R119</f>
        <v>0</v>
      </c>
      <c r="Q119" s="19"/>
      <c r="R119" s="23">
        <f t="shared" si="11"/>
        <v>0</v>
      </c>
      <c r="S119" s="61">
        <f>+'05'!U119</f>
        <v>0</v>
      </c>
      <c r="T119" s="19"/>
      <c r="U119" s="61">
        <f t="shared" si="12"/>
        <v>0</v>
      </c>
      <c r="V119" s="19">
        <f t="shared" si="13"/>
        <v>0</v>
      </c>
      <c r="W119" s="19">
        <f t="shared" si="14"/>
        <v>2000000</v>
      </c>
      <c r="X119" s="72">
        <f t="shared" si="15"/>
        <v>0</v>
      </c>
      <c r="Y119" s="73" t="e">
        <f t="shared" si="16"/>
        <v>#DIV/0!</v>
      </c>
      <c r="Z119" s="72">
        <f t="shared" si="17"/>
        <v>0</v>
      </c>
    </row>
    <row r="120" spans="2:26">
      <c r="B120" s="19" t="s">
        <v>120</v>
      </c>
      <c r="C120" s="19" t="s">
        <v>94</v>
      </c>
      <c r="D120" s="19" t="s">
        <v>79</v>
      </c>
      <c r="E120" s="20" t="s">
        <v>80</v>
      </c>
      <c r="F120" s="21" t="s">
        <v>81</v>
      </c>
      <c r="G120" s="21" t="s">
        <v>82</v>
      </c>
      <c r="H120" s="19">
        <v>1000</v>
      </c>
      <c r="I120" s="19">
        <v>1000</v>
      </c>
      <c r="J120" s="19"/>
      <c r="K120" s="19"/>
      <c r="L120" s="19"/>
      <c r="M120" s="19"/>
      <c r="N120" s="19">
        <f t="shared" si="9"/>
        <v>0</v>
      </c>
      <c r="O120" s="19">
        <f t="shared" si="10"/>
        <v>1000</v>
      </c>
      <c r="P120" s="23">
        <f>+'05'!R120</f>
        <v>0</v>
      </c>
      <c r="Q120" s="19"/>
      <c r="R120" s="23">
        <f t="shared" si="11"/>
        <v>0</v>
      </c>
      <c r="S120" s="61">
        <f>+'05'!U120</f>
        <v>0</v>
      </c>
      <c r="T120" s="19"/>
      <c r="U120" s="61">
        <f t="shared" si="12"/>
        <v>0</v>
      </c>
      <c r="V120" s="19">
        <f t="shared" si="13"/>
        <v>0</v>
      </c>
      <c r="W120" s="19">
        <f t="shared" si="14"/>
        <v>1000</v>
      </c>
      <c r="X120" s="72">
        <f t="shared" si="15"/>
        <v>0</v>
      </c>
      <c r="Y120" s="73" t="e">
        <f t="shared" si="16"/>
        <v>#DIV/0!</v>
      </c>
      <c r="Z120" s="72">
        <f t="shared" si="17"/>
        <v>0</v>
      </c>
    </row>
    <row r="121" spans="2:26">
      <c r="B121" s="19" t="s">
        <v>120</v>
      </c>
      <c r="C121" s="19" t="s">
        <v>94</v>
      </c>
      <c r="D121" s="19" t="s">
        <v>83</v>
      </c>
      <c r="E121" s="20" t="s">
        <v>84</v>
      </c>
      <c r="F121" s="21" t="s">
        <v>85</v>
      </c>
      <c r="G121" s="21" t="s">
        <v>86</v>
      </c>
      <c r="H121" s="19">
        <v>1000</v>
      </c>
      <c r="I121" s="19">
        <v>1000</v>
      </c>
      <c r="J121" s="19"/>
      <c r="K121" s="19"/>
      <c r="L121" s="19"/>
      <c r="M121" s="19"/>
      <c r="N121" s="19">
        <f t="shared" si="9"/>
        <v>0</v>
      </c>
      <c r="O121" s="19">
        <f t="shared" si="10"/>
        <v>1000</v>
      </c>
      <c r="P121" s="23">
        <f>+'05'!R121</f>
        <v>0</v>
      </c>
      <c r="Q121" s="19"/>
      <c r="R121" s="23">
        <f t="shared" si="11"/>
        <v>0</v>
      </c>
      <c r="S121" s="61">
        <f>+'05'!U121</f>
        <v>0</v>
      </c>
      <c r="T121" s="19"/>
      <c r="U121" s="61">
        <f t="shared" si="12"/>
        <v>0</v>
      </c>
      <c r="V121" s="19">
        <f t="shared" si="13"/>
        <v>0</v>
      </c>
      <c r="W121" s="19">
        <f t="shared" si="14"/>
        <v>1000</v>
      </c>
      <c r="X121" s="72">
        <f t="shared" si="15"/>
        <v>0</v>
      </c>
      <c r="Y121" s="73" t="e">
        <f t="shared" si="16"/>
        <v>#DIV/0!</v>
      </c>
      <c r="Z121" s="72">
        <f t="shared" si="17"/>
        <v>0</v>
      </c>
    </row>
    <row r="122" spans="2:26">
      <c r="B122" s="19" t="s">
        <v>120</v>
      </c>
      <c r="C122" s="19" t="s">
        <v>94</v>
      </c>
      <c r="D122" s="19" t="s">
        <v>87</v>
      </c>
      <c r="E122" s="20" t="s">
        <v>88</v>
      </c>
      <c r="F122" s="21" t="s">
        <v>89</v>
      </c>
      <c r="G122" s="21" t="s">
        <v>90</v>
      </c>
      <c r="H122" s="19">
        <v>1000</v>
      </c>
      <c r="I122" s="19">
        <v>1000</v>
      </c>
      <c r="J122" s="19"/>
      <c r="K122" s="19"/>
      <c r="L122" s="19"/>
      <c r="M122" s="19"/>
      <c r="N122" s="19">
        <f t="shared" si="9"/>
        <v>0</v>
      </c>
      <c r="O122" s="19">
        <f t="shared" si="10"/>
        <v>1000</v>
      </c>
      <c r="P122" s="23">
        <f>+'05'!R122</f>
        <v>0</v>
      </c>
      <c r="Q122" s="19"/>
      <c r="R122" s="23">
        <f t="shared" si="11"/>
        <v>0</v>
      </c>
      <c r="S122" s="61">
        <f>+'05'!U122</f>
        <v>0</v>
      </c>
      <c r="T122" s="19"/>
      <c r="U122" s="61">
        <f t="shared" si="12"/>
        <v>0</v>
      </c>
      <c r="V122" s="19">
        <f t="shared" si="13"/>
        <v>0</v>
      </c>
      <c r="W122" s="19">
        <f t="shared" si="14"/>
        <v>1000</v>
      </c>
      <c r="X122" s="72">
        <f t="shared" si="15"/>
        <v>0</v>
      </c>
      <c r="Y122" s="73" t="e">
        <f t="shared" si="16"/>
        <v>#DIV/0!</v>
      </c>
      <c r="Z122" s="72">
        <f t="shared" si="17"/>
        <v>0</v>
      </c>
    </row>
    <row r="123" spans="2:26">
      <c r="B123" s="19" t="s">
        <v>120</v>
      </c>
      <c r="C123" s="19" t="s">
        <v>94</v>
      </c>
      <c r="D123" s="19" t="s">
        <v>91</v>
      </c>
      <c r="E123" s="20" t="s">
        <v>92</v>
      </c>
      <c r="F123" s="21" t="s">
        <v>42</v>
      </c>
      <c r="G123" s="21" t="s">
        <v>93</v>
      </c>
      <c r="H123" s="19">
        <v>1000</v>
      </c>
      <c r="I123" s="19">
        <v>1000</v>
      </c>
      <c r="J123" s="19"/>
      <c r="K123" s="19"/>
      <c r="L123" s="19"/>
      <c r="M123" s="19"/>
      <c r="N123" s="19">
        <f t="shared" si="9"/>
        <v>0</v>
      </c>
      <c r="O123" s="19">
        <f t="shared" si="10"/>
        <v>1000</v>
      </c>
      <c r="P123" s="23">
        <f>+'05'!R123</f>
        <v>0</v>
      </c>
      <c r="Q123" s="19"/>
      <c r="R123" s="23">
        <f t="shared" si="11"/>
        <v>0</v>
      </c>
      <c r="S123" s="61">
        <f>+'05'!U123</f>
        <v>0</v>
      </c>
      <c r="T123" s="19"/>
      <c r="U123" s="61">
        <f t="shared" si="12"/>
        <v>0</v>
      </c>
      <c r="V123" s="19">
        <f t="shared" si="13"/>
        <v>0</v>
      </c>
      <c r="W123" s="19">
        <f t="shared" si="14"/>
        <v>1000</v>
      </c>
      <c r="X123" s="72">
        <f t="shared" si="15"/>
        <v>0</v>
      </c>
      <c r="Y123" s="73" t="e">
        <f t="shared" si="16"/>
        <v>#DIV/0!</v>
      </c>
      <c r="Z123" s="72">
        <f t="shared" si="17"/>
        <v>0</v>
      </c>
    </row>
    <row r="124" spans="2:26">
      <c r="B124" s="32" t="s">
        <v>120</v>
      </c>
      <c r="C124" s="32" t="s">
        <v>100</v>
      </c>
      <c r="D124" s="32" t="s">
        <v>5</v>
      </c>
      <c r="E124" s="33"/>
      <c r="F124" s="34"/>
      <c r="G124" s="34"/>
      <c r="H124" s="32">
        <v>133904629</v>
      </c>
      <c r="I124" s="32">
        <f>SUM(I125:I147)</f>
        <v>133904629</v>
      </c>
      <c r="J124" s="32">
        <f>SUM(J125:J147)</f>
        <v>0</v>
      </c>
      <c r="K124" s="32">
        <f>SUM(K125:K147)</f>
        <v>0</v>
      </c>
      <c r="L124" s="32">
        <f>SUM(L125:L147)</f>
        <v>0</v>
      </c>
      <c r="M124" s="32">
        <f>SUM(M125:M147)</f>
        <v>0</v>
      </c>
      <c r="N124" s="32">
        <f t="shared" si="9"/>
        <v>0</v>
      </c>
      <c r="O124" s="32">
        <f t="shared" si="10"/>
        <v>133904629</v>
      </c>
      <c r="P124" s="23">
        <f>+'05'!R124</f>
        <v>62038608</v>
      </c>
      <c r="Q124" s="29">
        <f>SUM(Q125:Q144)</f>
        <v>12534899</v>
      </c>
      <c r="R124" s="23">
        <f t="shared" si="11"/>
        <v>74573507</v>
      </c>
      <c r="S124" s="61">
        <f>+'05'!U124</f>
        <v>33016261</v>
      </c>
      <c r="T124" s="29">
        <f>SUM(T125:T144)</f>
        <v>15824717</v>
      </c>
      <c r="U124" s="61">
        <f t="shared" si="12"/>
        <v>48840978</v>
      </c>
      <c r="V124" s="32">
        <f t="shared" si="13"/>
        <v>25732529</v>
      </c>
      <c r="W124" s="32">
        <f t="shared" si="14"/>
        <v>59331122</v>
      </c>
      <c r="X124" s="72">
        <f t="shared" si="15"/>
        <v>0.55691507871621082</v>
      </c>
      <c r="Y124" s="73">
        <f t="shared" si="16"/>
        <v>0.65493738949410008</v>
      </c>
      <c r="Z124" s="72">
        <f t="shared" si="17"/>
        <v>0.36474450782429635</v>
      </c>
    </row>
    <row r="125" spans="2:26">
      <c r="B125" s="19" t="s">
        <v>120</v>
      </c>
      <c r="C125" s="19" t="s">
        <v>100</v>
      </c>
      <c r="D125" s="19" t="s">
        <v>49</v>
      </c>
      <c r="E125" s="20" t="s">
        <v>95</v>
      </c>
      <c r="F125" s="21" t="s">
        <v>42</v>
      </c>
      <c r="G125" s="21" t="s">
        <v>96</v>
      </c>
      <c r="H125" s="19">
        <v>1000</v>
      </c>
      <c r="I125" s="19">
        <v>1000</v>
      </c>
      <c r="J125" s="19"/>
      <c r="K125" s="19"/>
      <c r="L125" s="19"/>
      <c r="M125" s="19"/>
      <c r="N125" s="19">
        <f t="shared" si="9"/>
        <v>0</v>
      </c>
      <c r="O125" s="19">
        <f t="shared" si="10"/>
        <v>1000</v>
      </c>
      <c r="P125" s="23">
        <f>+'05'!R125</f>
        <v>0</v>
      </c>
      <c r="Q125" s="19"/>
      <c r="R125" s="23">
        <f t="shared" si="11"/>
        <v>0</v>
      </c>
      <c r="S125" s="61">
        <f>+'05'!U125</f>
        <v>0</v>
      </c>
      <c r="T125" s="19"/>
      <c r="U125" s="61">
        <f t="shared" si="12"/>
        <v>0</v>
      </c>
      <c r="V125" s="19">
        <f t="shared" si="13"/>
        <v>0</v>
      </c>
      <c r="W125" s="19">
        <f t="shared" si="14"/>
        <v>1000</v>
      </c>
      <c r="X125" s="72">
        <f t="shared" si="15"/>
        <v>0</v>
      </c>
      <c r="Y125" s="73" t="e">
        <f t="shared" si="16"/>
        <v>#DIV/0!</v>
      </c>
      <c r="Z125" s="72">
        <f t="shared" si="17"/>
        <v>0</v>
      </c>
    </row>
    <row r="126" spans="2:26">
      <c r="B126" s="19" t="s">
        <v>120</v>
      </c>
      <c r="C126" s="19" t="s">
        <v>100</v>
      </c>
      <c r="D126" s="19" t="s">
        <v>101</v>
      </c>
      <c r="E126" s="20" t="s">
        <v>95</v>
      </c>
      <c r="F126" s="21" t="s">
        <v>42</v>
      </c>
      <c r="G126" s="21" t="s">
        <v>96</v>
      </c>
      <c r="H126" s="19">
        <v>1712640</v>
      </c>
      <c r="I126" s="19">
        <v>1712640</v>
      </c>
      <c r="J126" s="19"/>
      <c r="K126" s="19"/>
      <c r="L126" s="19"/>
      <c r="M126" s="19"/>
      <c r="N126" s="19">
        <f t="shared" si="9"/>
        <v>0</v>
      </c>
      <c r="O126" s="19">
        <f t="shared" si="10"/>
        <v>1712640</v>
      </c>
      <c r="P126" s="23">
        <f>+'05'!R126</f>
        <v>5397088</v>
      </c>
      <c r="Q126" s="19">
        <v>1083546</v>
      </c>
      <c r="R126" s="23">
        <f t="shared" si="11"/>
        <v>6480634</v>
      </c>
      <c r="S126" s="61">
        <f>+'05'!U126</f>
        <v>3337223</v>
      </c>
      <c r="T126" s="19">
        <v>927348</v>
      </c>
      <c r="U126" s="61">
        <f t="shared" si="12"/>
        <v>4264571</v>
      </c>
      <c r="V126" s="19">
        <f t="shared" si="13"/>
        <v>2216063</v>
      </c>
      <c r="W126" s="19">
        <f t="shared" si="14"/>
        <v>-4767994</v>
      </c>
      <c r="X126" s="72">
        <f t="shared" si="15"/>
        <v>3.784002475710015</v>
      </c>
      <c r="Y126" s="73">
        <f t="shared" si="16"/>
        <v>0.65804842550898568</v>
      </c>
      <c r="Z126" s="72">
        <f t="shared" si="17"/>
        <v>2.4900568712630791</v>
      </c>
    </row>
    <row r="127" spans="2:26">
      <c r="B127" s="19" t="s">
        <v>120</v>
      </c>
      <c r="C127" s="19" t="s">
        <v>100</v>
      </c>
      <c r="D127" s="19" t="s">
        <v>102</v>
      </c>
      <c r="E127" s="20" t="s">
        <v>95</v>
      </c>
      <c r="F127" s="21" t="s">
        <v>42</v>
      </c>
      <c r="G127" s="21" t="s">
        <v>96</v>
      </c>
      <c r="H127" s="19">
        <v>28427121</v>
      </c>
      <c r="I127" s="19">
        <v>28427121</v>
      </c>
      <c r="J127" s="19"/>
      <c r="K127" s="19"/>
      <c r="L127" s="19"/>
      <c r="M127" s="19"/>
      <c r="N127" s="19">
        <f t="shared" si="9"/>
        <v>0</v>
      </c>
      <c r="O127" s="19">
        <f t="shared" si="10"/>
        <v>28427121</v>
      </c>
      <c r="P127" s="23">
        <f>+'05'!R127</f>
        <v>18118794</v>
      </c>
      <c r="Q127" s="19">
        <v>3637618</v>
      </c>
      <c r="R127" s="23">
        <f t="shared" si="11"/>
        <v>21756412</v>
      </c>
      <c r="S127" s="61">
        <f>+'05'!U127</f>
        <v>11203529</v>
      </c>
      <c r="T127" s="19">
        <v>3113239</v>
      </c>
      <c r="U127" s="61">
        <f t="shared" si="12"/>
        <v>14316768</v>
      </c>
      <c r="V127" s="19">
        <f t="shared" si="13"/>
        <v>7439644</v>
      </c>
      <c r="W127" s="19">
        <f t="shared" si="14"/>
        <v>6670709</v>
      </c>
      <c r="X127" s="72">
        <f t="shared" si="15"/>
        <v>0.76533997234542328</v>
      </c>
      <c r="Y127" s="73">
        <f t="shared" si="16"/>
        <v>0.65804821125836377</v>
      </c>
      <c r="Z127" s="72">
        <f t="shared" si="17"/>
        <v>0.50363059980643132</v>
      </c>
    </row>
    <row r="128" spans="2:26">
      <c r="B128" s="19" t="s">
        <v>120</v>
      </c>
      <c r="C128" s="19" t="s">
        <v>100</v>
      </c>
      <c r="D128" s="19" t="s">
        <v>103</v>
      </c>
      <c r="E128" s="20" t="s">
        <v>95</v>
      </c>
      <c r="F128" s="21" t="s">
        <v>42</v>
      </c>
      <c r="G128" s="21" t="s">
        <v>96</v>
      </c>
      <c r="H128" s="19">
        <v>20072947</v>
      </c>
      <c r="I128" s="19">
        <v>20072947</v>
      </c>
      <c r="J128" s="19"/>
      <c r="K128" s="19"/>
      <c r="L128" s="19"/>
      <c r="M128" s="19"/>
      <c r="N128" s="19">
        <f t="shared" si="9"/>
        <v>0</v>
      </c>
      <c r="O128" s="19">
        <f t="shared" si="10"/>
        <v>20072947</v>
      </c>
      <c r="P128" s="23">
        <f>+'05'!R128</f>
        <v>10023165</v>
      </c>
      <c r="Q128" s="19">
        <v>2012300</v>
      </c>
      <c r="R128" s="23">
        <f t="shared" si="11"/>
        <v>12035465</v>
      </c>
      <c r="S128" s="61">
        <f>+'05'!U128</f>
        <v>6197698</v>
      </c>
      <c r="T128" s="19">
        <v>1722217</v>
      </c>
      <c r="U128" s="61">
        <f t="shared" si="12"/>
        <v>7919915</v>
      </c>
      <c r="V128" s="19">
        <f t="shared" si="13"/>
        <v>4115550</v>
      </c>
      <c r="W128" s="19">
        <f t="shared" si="14"/>
        <v>8037482</v>
      </c>
      <c r="X128" s="72">
        <f t="shared" si="15"/>
        <v>0.59958634873095618</v>
      </c>
      <c r="Y128" s="73">
        <f t="shared" si="16"/>
        <v>0.65804811031397625</v>
      </c>
      <c r="Z128" s="72">
        <f t="shared" si="17"/>
        <v>0.39455666375246246</v>
      </c>
    </row>
    <row r="129" spans="2:26">
      <c r="B129" s="19" t="s">
        <v>120</v>
      </c>
      <c r="C129" s="19" t="s">
        <v>100</v>
      </c>
      <c r="D129" s="19" t="s">
        <v>104</v>
      </c>
      <c r="E129" s="20" t="s">
        <v>95</v>
      </c>
      <c r="F129" s="21" t="s">
        <v>42</v>
      </c>
      <c r="G129" s="21" t="s">
        <v>96</v>
      </c>
      <c r="H129" s="19">
        <v>3735443</v>
      </c>
      <c r="I129" s="19">
        <v>3735443</v>
      </c>
      <c r="J129" s="19"/>
      <c r="K129" s="19"/>
      <c r="L129" s="19"/>
      <c r="M129" s="19"/>
      <c r="N129" s="19">
        <f t="shared" si="9"/>
        <v>0</v>
      </c>
      <c r="O129" s="19">
        <f t="shared" si="10"/>
        <v>3735443</v>
      </c>
      <c r="P129" s="23">
        <f>+'05'!R129</f>
        <v>0</v>
      </c>
      <c r="Q129" s="19">
        <v>0</v>
      </c>
      <c r="R129" s="23">
        <f t="shared" si="11"/>
        <v>0</v>
      </c>
      <c r="S129" s="61">
        <f>+'05'!U129</f>
        <v>0</v>
      </c>
      <c r="T129" s="19">
        <v>0</v>
      </c>
      <c r="U129" s="61">
        <f t="shared" si="12"/>
        <v>0</v>
      </c>
      <c r="V129" s="19">
        <f t="shared" si="13"/>
        <v>0</v>
      </c>
      <c r="W129" s="19">
        <f t="shared" si="14"/>
        <v>3735443</v>
      </c>
      <c r="X129" s="72">
        <f t="shared" si="15"/>
        <v>0</v>
      </c>
      <c r="Y129" s="73" t="e">
        <f t="shared" si="16"/>
        <v>#DIV/0!</v>
      </c>
      <c r="Z129" s="72">
        <f t="shared" si="17"/>
        <v>0</v>
      </c>
    </row>
    <row r="130" spans="2:26">
      <c r="B130" s="19" t="s">
        <v>120</v>
      </c>
      <c r="C130" s="19" t="s">
        <v>100</v>
      </c>
      <c r="D130" s="19" t="s">
        <v>105</v>
      </c>
      <c r="E130" s="20" t="s">
        <v>95</v>
      </c>
      <c r="F130" s="21" t="s">
        <v>42</v>
      </c>
      <c r="G130" s="21" t="s">
        <v>96</v>
      </c>
      <c r="H130" s="19">
        <v>8138410</v>
      </c>
      <c r="I130" s="19">
        <v>8138410</v>
      </c>
      <c r="J130" s="19"/>
      <c r="K130" s="19"/>
      <c r="L130" s="19"/>
      <c r="M130" s="19"/>
      <c r="N130" s="19">
        <f t="shared" si="9"/>
        <v>0</v>
      </c>
      <c r="O130" s="19">
        <f t="shared" si="10"/>
        <v>8138410</v>
      </c>
      <c r="P130" s="23">
        <f>+'05'!R130</f>
        <v>0</v>
      </c>
      <c r="Q130" s="19">
        <v>0</v>
      </c>
      <c r="R130" s="23">
        <f t="shared" si="11"/>
        <v>0</v>
      </c>
      <c r="S130" s="61">
        <f>+'05'!U130</f>
        <v>0</v>
      </c>
      <c r="T130" s="19">
        <v>0</v>
      </c>
      <c r="U130" s="61">
        <f t="shared" si="12"/>
        <v>0</v>
      </c>
      <c r="V130" s="19">
        <f t="shared" si="13"/>
        <v>0</v>
      </c>
      <c r="W130" s="19">
        <f t="shared" si="14"/>
        <v>8138410</v>
      </c>
      <c r="X130" s="72">
        <f t="shared" si="15"/>
        <v>0</v>
      </c>
      <c r="Y130" s="73" t="e">
        <f t="shared" si="16"/>
        <v>#DIV/0!</v>
      </c>
      <c r="Z130" s="72">
        <f t="shared" si="17"/>
        <v>0</v>
      </c>
    </row>
    <row r="131" spans="2:26">
      <c r="B131" s="19" t="s">
        <v>120</v>
      </c>
      <c r="C131" s="19" t="s">
        <v>100</v>
      </c>
      <c r="D131" s="19" t="s">
        <v>106</v>
      </c>
      <c r="E131" s="20" t="s">
        <v>95</v>
      </c>
      <c r="F131" s="21" t="s">
        <v>42</v>
      </c>
      <c r="G131" s="21" t="s">
        <v>96</v>
      </c>
      <c r="H131" s="19">
        <v>5340202</v>
      </c>
      <c r="I131" s="19">
        <v>5340202</v>
      </c>
      <c r="J131" s="19"/>
      <c r="K131" s="19"/>
      <c r="L131" s="19"/>
      <c r="M131" s="19"/>
      <c r="N131" s="19">
        <f t="shared" si="9"/>
        <v>0</v>
      </c>
      <c r="O131" s="19">
        <f t="shared" si="10"/>
        <v>5340202</v>
      </c>
      <c r="P131" s="23">
        <f>+'05'!R131</f>
        <v>5011582</v>
      </c>
      <c r="Q131" s="19">
        <v>1006149</v>
      </c>
      <c r="R131" s="23">
        <f t="shared" si="11"/>
        <v>6017731</v>
      </c>
      <c r="S131" s="61">
        <f>+'05'!U131</f>
        <v>3098849</v>
      </c>
      <c r="T131" s="19">
        <v>861108</v>
      </c>
      <c r="U131" s="61">
        <f t="shared" si="12"/>
        <v>3959957</v>
      </c>
      <c r="V131" s="19">
        <f t="shared" si="13"/>
        <v>2057774</v>
      </c>
      <c r="W131" s="19">
        <f t="shared" si="14"/>
        <v>-677529</v>
      </c>
      <c r="X131" s="72">
        <f t="shared" si="15"/>
        <v>1.1268732905609189</v>
      </c>
      <c r="Y131" s="73">
        <f t="shared" si="16"/>
        <v>0.6580481912534808</v>
      </c>
      <c r="Z131" s="72">
        <f t="shared" si="17"/>
        <v>0.74153693062547077</v>
      </c>
    </row>
    <row r="132" spans="2:26">
      <c r="B132" s="19" t="s">
        <v>120</v>
      </c>
      <c r="C132" s="19" t="s">
        <v>100</v>
      </c>
      <c r="D132" s="19" t="s">
        <v>50</v>
      </c>
      <c r="E132" s="20" t="s">
        <v>51</v>
      </c>
      <c r="F132" s="21" t="s">
        <v>52</v>
      </c>
      <c r="G132" s="21" t="s">
        <v>53</v>
      </c>
      <c r="H132" s="19">
        <v>2150000</v>
      </c>
      <c r="I132" s="19">
        <v>2150000</v>
      </c>
      <c r="J132" s="19"/>
      <c r="K132" s="19"/>
      <c r="L132" s="19"/>
      <c r="M132" s="19"/>
      <c r="N132" s="19">
        <f t="shared" si="9"/>
        <v>0</v>
      </c>
      <c r="O132" s="19">
        <f t="shared" si="10"/>
        <v>2150000</v>
      </c>
      <c r="P132" s="23">
        <f>+'05'!R132</f>
        <v>748994</v>
      </c>
      <c r="Q132" s="19">
        <v>230243</v>
      </c>
      <c r="R132" s="23">
        <f t="shared" si="11"/>
        <v>979237</v>
      </c>
      <c r="S132" s="61">
        <f>+'05'!U132</f>
        <v>130395</v>
      </c>
      <c r="T132" s="19">
        <v>77117</v>
      </c>
      <c r="U132" s="61">
        <f t="shared" si="12"/>
        <v>207512</v>
      </c>
      <c r="V132" s="19">
        <f t="shared" si="13"/>
        <v>771725</v>
      </c>
      <c r="W132" s="19">
        <f t="shared" si="14"/>
        <v>1170763</v>
      </c>
      <c r="X132" s="72">
        <f t="shared" si="15"/>
        <v>0.45545906976744188</v>
      </c>
      <c r="Y132" s="73">
        <f t="shared" si="16"/>
        <v>0.21191192734751649</v>
      </c>
      <c r="Z132" s="72">
        <f t="shared" si="17"/>
        <v>9.6517209302325588E-2</v>
      </c>
    </row>
    <row r="133" spans="2:26">
      <c r="B133" s="19" t="s">
        <v>120</v>
      </c>
      <c r="C133" s="19" t="s">
        <v>100</v>
      </c>
      <c r="D133" s="19" t="s">
        <v>107</v>
      </c>
      <c r="E133" s="20" t="s">
        <v>108</v>
      </c>
      <c r="F133" s="21" t="s">
        <v>56</v>
      </c>
      <c r="G133" s="21" t="s">
        <v>109</v>
      </c>
      <c r="H133" s="19">
        <v>12734501</v>
      </c>
      <c r="I133" s="19">
        <v>12734501</v>
      </c>
      <c r="J133" s="19"/>
      <c r="K133" s="19"/>
      <c r="L133" s="19"/>
      <c r="M133" s="19"/>
      <c r="N133" s="19">
        <f t="shared" si="9"/>
        <v>0</v>
      </c>
      <c r="O133" s="19">
        <f t="shared" si="10"/>
        <v>12734501</v>
      </c>
      <c r="P133" s="23">
        <f>+'05'!R133</f>
        <v>3183457</v>
      </c>
      <c r="Q133" s="19">
        <v>639106</v>
      </c>
      <c r="R133" s="23">
        <f t="shared" si="11"/>
        <v>3822563</v>
      </c>
      <c r="S133" s="61">
        <f>+'05'!U133</f>
        <v>1266799</v>
      </c>
      <c r="T133" s="19">
        <v>1277316</v>
      </c>
      <c r="U133" s="61">
        <f t="shared" si="12"/>
        <v>2544115</v>
      </c>
      <c r="V133" s="19">
        <f t="shared" si="13"/>
        <v>1278448</v>
      </c>
      <c r="W133" s="19">
        <f t="shared" si="14"/>
        <v>8911938</v>
      </c>
      <c r="X133" s="72">
        <f t="shared" si="15"/>
        <v>0.30017375631758164</v>
      </c>
      <c r="Y133" s="73">
        <f t="shared" si="16"/>
        <v>0.66555214394112017</v>
      </c>
      <c r="Z133" s="72">
        <f t="shared" si="17"/>
        <v>0.19978128707202583</v>
      </c>
    </row>
    <row r="134" spans="2:26">
      <c r="B134" s="19" t="s">
        <v>120</v>
      </c>
      <c r="C134" s="19" t="s">
        <v>100</v>
      </c>
      <c r="D134" s="19" t="s">
        <v>110</v>
      </c>
      <c r="E134" s="20" t="s">
        <v>108</v>
      </c>
      <c r="F134" s="21" t="s">
        <v>56</v>
      </c>
      <c r="G134" s="21" t="s">
        <v>109</v>
      </c>
      <c r="H134" s="19">
        <v>20981046</v>
      </c>
      <c r="I134" s="19">
        <v>20981046</v>
      </c>
      <c r="J134" s="19"/>
      <c r="K134" s="19"/>
      <c r="L134" s="19"/>
      <c r="M134" s="19"/>
      <c r="N134" s="19">
        <f t="shared" si="9"/>
        <v>0</v>
      </c>
      <c r="O134" s="19">
        <f t="shared" si="10"/>
        <v>20981046</v>
      </c>
      <c r="P134" s="23">
        <f>+'05'!R134</f>
        <v>10687323</v>
      </c>
      <c r="Q134" s="19">
        <v>2145570</v>
      </c>
      <c r="R134" s="23">
        <f t="shared" si="11"/>
        <v>12832893</v>
      </c>
      <c r="S134" s="61">
        <f>+'05'!U134</f>
        <v>4252827</v>
      </c>
      <c r="T134" s="19">
        <v>4288133</v>
      </c>
      <c r="U134" s="61">
        <f t="shared" si="12"/>
        <v>8540960</v>
      </c>
      <c r="V134" s="19">
        <f t="shared" si="13"/>
        <v>4291933</v>
      </c>
      <c r="W134" s="19">
        <f t="shared" si="14"/>
        <v>8148153</v>
      </c>
      <c r="X134" s="72">
        <f t="shared" si="15"/>
        <v>0.61164219362561811</v>
      </c>
      <c r="Y134" s="73">
        <f t="shared" si="16"/>
        <v>0.66555218686854167</v>
      </c>
      <c r="Z134" s="72">
        <f t="shared" si="17"/>
        <v>0.40707979954860213</v>
      </c>
    </row>
    <row r="135" spans="2:26">
      <c r="B135" s="19" t="s">
        <v>120</v>
      </c>
      <c r="C135" s="19" t="s">
        <v>100</v>
      </c>
      <c r="D135" s="19" t="s">
        <v>111</v>
      </c>
      <c r="E135" s="20" t="s">
        <v>108</v>
      </c>
      <c r="F135" s="21" t="s">
        <v>56</v>
      </c>
      <c r="G135" s="21" t="s">
        <v>109</v>
      </c>
      <c r="H135" s="19">
        <v>8864154</v>
      </c>
      <c r="I135" s="19">
        <v>8864154</v>
      </c>
      <c r="J135" s="19"/>
      <c r="K135" s="19"/>
      <c r="L135" s="19"/>
      <c r="M135" s="19"/>
      <c r="N135" s="19">
        <f t="shared" si="9"/>
        <v>0</v>
      </c>
      <c r="O135" s="19">
        <f t="shared" si="10"/>
        <v>8864154</v>
      </c>
      <c r="P135" s="23">
        <f>+'05'!R135</f>
        <v>5912134</v>
      </c>
      <c r="Q135" s="19">
        <v>1186911</v>
      </c>
      <c r="R135" s="23">
        <f t="shared" si="11"/>
        <v>7099045</v>
      </c>
      <c r="S135" s="61">
        <f>+'05'!U135</f>
        <v>2352626</v>
      </c>
      <c r="T135" s="19">
        <v>2372158</v>
      </c>
      <c r="U135" s="61">
        <f t="shared" si="12"/>
        <v>4724784</v>
      </c>
      <c r="V135" s="19">
        <f t="shared" si="13"/>
        <v>2374261</v>
      </c>
      <c r="W135" s="19">
        <f t="shared" si="14"/>
        <v>1765109</v>
      </c>
      <c r="X135" s="72">
        <f t="shared" si="15"/>
        <v>0.80087112656210624</v>
      </c>
      <c r="Y135" s="73">
        <f t="shared" si="16"/>
        <v>0.66555205664987338</v>
      </c>
      <c r="Z135" s="72">
        <f t="shared" si="17"/>
        <v>0.53302142539491082</v>
      </c>
    </row>
    <row r="136" spans="2:26">
      <c r="B136" s="19" t="s">
        <v>120</v>
      </c>
      <c r="C136" s="19" t="s">
        <v>100</v>
      </c>
      <c r="D136" s="19" t="s">
        <v>112</v>
      </c>
      <c r="E136" s="20" t="s">
        <v>108</v>
      </c>
      <c r="F136" s="21" t="s">
        <v>56</v>
      </c>
      <c r="G136" s="21" t="s">
        <v>109</v>
      </c>
      <c r="H136" s="19">
        <v>2411615</v>
      </c>
      <c r="I136" s="19">
        <v>2411615</v>
      </c>
      <c r="J136" s="19"/>
      <c r="K136" s="19"/>
      <c r="L136" s="19"/>
      <c r="M136" s="19"/>
      <c r="N136" s="19">
        <f t="shared" si="9"/>
        <v>0</v>
      </c>
      <c r="O136" s="19">
        <f t="shared" si="10"/>
        <v>2411615</v>
      </c>
      <c r="P136" s="23">
        <f>+'05'!R136</f>
        <v>0</v>
      </c>
      <c r="Q136" s="19">
        <v>0</v>
      </c>
      <c r="R136" s="23">
        <f t="shared" si="11"/>
        <v>0</v>
      </c>
      <c r="S136" s="61">
        <f>+'05'!U136</f>
        <v>0</v>
      </c>
      <c r="T136" s="19">
        <v>0</v>
      </c>
      <c r="U136" s="61">
        <f t="shared" si="12"/>
        <v>0</v>
      </c>
      <c r="V136" s="19">
        <f t="shared" si="13"/>
        <v>0</v>
      </c>
      <c r="W136" s="19">
        <f t="shared" si="14"/>
        <v>2411615</v>
      </c>
      <c r="X136" s="72">
        <f t="shared" si="15"/>
        <v>0</v>
      </c>
      <c r="Y136" s="73" t="e">
        <f t="shared" si="16"/>
        <v>#DIV/0!</v>
      </c>
      <c r="Z136" s="72">
        <f t="shared" si="17"/>
        <v>0</v>
      </c>
    </row>
    <row r="137" spans="2:26">
      <c r="B137" s="19" t="s">
        <v>120</v>
      </c>
      <c r="C137" s="19" t="s">
        <v>100</v>
      </c>
      <c r="D137" s="19" t="s">
        <v>113</v>
      </c>
      <c r="E137" s="20" t="s">
        <v>108</v>
      </c>
      <c r="F137" s="21" t="s">
        <v>56</v>
      </c>
      <c r="G137" s="21" t="s">
        <v>109</v>
      </c>
      <c r="H137" s="19">
        <v>8681812</v>
      </c>
      <c r="I137" s="19">
        <v>8681812</v>
      </c>
      <c r="J137" s="19"/>
      <c r="K137" s="19"/>
      <c r="L137" s="19"/>
      <c r="M137" s="19"/>
      <c r="N137" s="19">
        <f t="shared" si="9"/>
        <v>0</v>
      </c>
      <c r="O137" s="19">
        <f t="shared" si="10"/>
        <v>8681812</v>
      </c>
      <c r="P137" s="23">
        <f>+'05'!R137</f>
        <v>0</v>
      </c>
      <c r="Q137" s="19">
        <v>0</v>
      </c>
      <c r="R137" s="23">
        <f t="shared" si="11"/>
        <v>0</v>
      </c>
      <c r="S137" s="61">
        <f>+'05'!U137</f>
        <v>0</v>
      </c>
      <c r="T137" s="19">
        <v>0</v>
      </c>
      <c r="U137" s="61">
        <f t="shared" si="12"/>
        <v>0</v>
      </c>
      <c r="V137" s="19">
        <f t="shared" si="13"/>
        <v>0</v>
      </c>
      <c r="W137" s="19">
        <f t="shared" si="14"/>
        <v>8681812</v>
      </c>
      <c r="X137" s="72">
        <f t="shared" si="15"/>
        <v>0</v>
      </c>
      <c r="Y137" s="73" t="e">
        <f t="shared" si="16"/>
        <v>#DIV/0!</v>
      </c>
      <c r="Z137" s="72">
        <f t="shared" si="17"/>
        <v>0</v>
      </c>
    </row>
    <row r="138" spans="2:26">
      <c r="B138" s="19" t="s">
        <v>120</v>
      </c>
      <c r="C138" s="19" t="s">
        <v>100</v>
      </c>
      <c r="D138" s="19" t="s">
        <v>114</v>
      </c>
      <c r="E138" s="20" t="s">
        <v>108</v>
      </c>
      <c r="F138" s="21" t="s">
        <v>56</v>
      </c>
      <c r="G138" s="21" t="s">
        <v>109</v>
      </c>
      <c r="H138" s="19">
        <v>5146738</v>
      </c>
      <c r="I138" s="19">
        <v>5146738</v>
      </c>
      <c r="J138" s="19"/>
      <c r="K138" s="19"/>
      <c r="L138" s="19"/>
      <c r="M138" s="19"/>
      <c r="N138" s="19">
        <f t="shared" si="9"/>
        <v>0</v>
      </c>
      <c r="O138" s="19">
        <f t="shared" si="10"/>
        <v>5146738</v>
      </c>
      <c r="P138" s="23">
        <f>+'05'!R138</f>
        <v>2956071</v>
      </c>
      <c r="Q138" s="19">
        <v>593456</v>
      </c>
      <c r="R138" s="23">
        <f t="shared" si="11"/>
        <v>3549527</v>
      </c>
      <c r="S138" s="61">
        <f>+'05'!U138</f>
        <v>1176315</v>
      </c>
      <c r="T138" s="19">
        <v>1186081</v>
      </c>
      <c r="U138" s="61">
        <f t="shared" si="12"/>
        <v>2362396</v>
      </c>
      <c r="V138" s="19">
        <f t="shared" si="13"/>
        <v>1187131</v>
      </c>
      <c r="W138" s="19">
        <f t="shared" si="14"/>
        <v>1597211</v>
      </c>
      <c r="X138" s="72">
        <f t="shared" si="15"/>
        <v>0.68966537639957581</v>
      </c>
      <c r="Y138" s="73">
        <f t="shared" si="16"/>
        <v>0.66555233979062567</v>
      </c>
      <c r="Z138" s="72">
        <f t="shared" si="17"/>
        <v>0.45900840493532019</v>
      </c>
    </row>
    <row r="139" spans="2:26">
      <c r="B139" s="19" t="s">
        <v>120</v>
      </c>
      <c r="C139" s="19" t="s">
        <v>100</v>
      </c>
      <c r="D139" s="19" t="s">
        <v>115</v>
      </c>
      <c r="E139" s="20" t="s">
        <v>69</v>
      </c>
      <c r="F139" s="21" t="s">
        <v>42</v>
      </c>
      <c r="G139" s="21" t="s">
        <v>70</v>
      </c>
      <c r="H139" s="19">
        <v>1000</v>
      </c>
      <c r="I139" s="19">
        <v>1000</v>
      </c>
      <c r="J139" s="19"/>
      <c r="K139" s="19"/>
      <c r="L139" s="19"/>
      <c r="M139" s="19"/>
      <c r="N139" s="19">
        <f t="shared" si="9"/>
        <v>0</v>
      </c>
      <c r="O139" s="19">
        <f t="shared" si="10"/>
        <v>1000</v>
      </c>
      <c r="P139" s="23">
        <f>+'05'!R139</f>
        <v>0</v>
      </c>
      <c r="Q139" s="19"/>
      <c r="R139" s="23">
        <f t="shared" si="11"/>
        <v>0</v>
      </c>
      <c r="S139" s="61">
        <f>+'05'!U139</f>
        <v>0</v>
      </c>
      <c r="T139" s="19"/>
      <c r="U139" s="61">
        <f t="shared" si="12"/>
        <v>0</v>
      </c>
      <c r="V139" s="19">
        <f t="shared" si="13"/>
        <v>0</v>
      </c>
      <c r="W139" s="19">
        <f t="shared" si="14"/>
        <v>1000</v>
      </c>
      <c r="X139" s="72">
        <f t="shared" si="15"/>
        <v>0</v>
      </c>
      <c r="Y139" s="73" t="e">
        <f t="shared" si="16"/>
        <v>#DIV/0!</v>
      </c>
      <c r="Z139" s="72">
        <f t="shared" si="17"/>
        <v>0</v>
      </c>
    </row>
    <row r="140" spans="2:26">
      <c r="B140" s="19" t="s">
        <v>120</v>
      </c>
      <c r="C140" s="19" t="s">
        <v>100</v>
      </c>
      <c r="D140" s="19" t="s">
        <v>61</v>
      </c>
      <c r="E140" s="20" t="s">
        <v>62</v>
      </c>
      <c r="F140" s="21" t="s">
        <v>63</v>
      </c>
      <c r="G140" s="21" t="s">
        <v>64</v>
      </c>
      <c r="H140" s="19">
        <v>1500000</v>
      </c>
      <c r="I140" s="19">
        <v>1500000</v>
      </c>
      <c r="J140" s="19"/>
      <c r="K140" s="19"/>
      <c r="L140" s="19"/>
      <c r="M140" s="19"/>
      <c r="N140" s="19">
        <f t="shared" ref="N140:N147" si="18">+J140+K140+L140+M140</f>
        <v>0</v>
      </c>
      <c r="O140" s="19">
        <f t="shared" ref="O140:O147" si="19">+I140+N140</f>
        <v>1500000</v>
      </c>
      <c r="P140" s="23">
        <f>+'05'!R140</f>
        <v>0</v>
      </c>
      <c r="Q140" s="19">
        <v>0</v>
      </c>
      <c r="R140" s="23">
        <f t="shared" ref="R140:R147" si="20">+P140+Q140</f>
        <v>0</v>
      </c>
      <c r="S140" s="61">
        <f>+'05'!U140</f>
        <v>0</v>
      </c>
      <c r="T140" s="19">
        <v>0</v>
      </c>
      <c r="U140" s="61">
        <f t="shared" ref="U140:U147" si="21">+S140+T140</f>
        <v>0</v>
      </c>
      <c r="V140" s="19">
        <f t="shared" ref="V140:V147" si="22">+R140-U140</f>
        <v>0</v>
      </c>
      <c r="W140" s="19">
        <f t="shared" ref="W140:W147" si="23">+O140-R140</f>
        <v>1500000</v>
      </c>
      <c r="X140" s="72">
        <f t="shared" ref="X140:X147" si="24">+R140/O140</f>
        <v>0</v>
      </c>
      <c r="Y140" s="73" t="e">
        <f t="shared" ref="Y140:Y147" si="25">+U140/R140</f>
        <v>#DIV/0!</v>
      </c>
      <c r="Z140" s="72">
        <f t="shared" ref="Z140:Z147" si="26">+U140/O140</f>
        <v>0</v>
      </c>
    </row>
    <row r="141" spans="2:26">
      <c r="B141" s="19" t="s">
        <v>120</v>
      </c>
      <c r="C141" s="19" t="s">
        <v>100</v>
      </c>
      <c r="D141" s="19" t="s">
        <v>65</v>
      </c>
      <c r="E141" s="20" t="s">
        <v>66</v>
      </c>
      <c r="F141" s="21" t="s">
        <v>52</v>
      </c>
      <c r="G141" s="21" t="s">
        <v>67</v>
      </c>
      <c r="H141" s="19">
        <v>1000</v>
      </c>
      <c r="I141" s="19">
        <v>1000</v>
      </c>
      <c r="J141" s="19"/>
      <c r="K141" s="19"/>
      <c r="L141" s="19"/>
      <c r="M141" s="19"/>
      <c r="N141" s="19">
        <f t="shared" si="18"/>
        <v>0</v>
      </c>
      <c r="O141" s="19">
        <f t="shared" si="19"/>
        <v>1000</v>
      </c>
      <c r="P141" s="23">
        <f>+'05'!R141</f>
        <v>0</v>
      </c>
      <c r="Q141" s="19"/>
      <c r="R141" s="23">
        <f t="shared" si="20"/>
        <v>0</v>
      </c>
      <c r="S141" s="61">
        <f>+'05'!U141</f>
        <v>0</v>
      </c>
      <c r="T141" s="19"/>
      <c r="U141" s="61">
        <f t="shared" si="21"/>
        <v>0</v>
      </c>
      <c r="V141" s="19">
        <f t="shared" si="22"/>
        <v>0</v>
      </c>
      <c r="W141" s="19">
        <f t="shared" si="23"/>
        <v>1000</v>
      </c>
      <c r="X141" s="72">
        <f t="shared" si="24"/>
        <v>0</v>
      </c>
      <c r="Y141" s="73" t="e">
        <f t="shared" si="25"/>
        <v>#DIV/0!</v>
      </c>
      <c r="Z141" s="72">
        <f t="shared" si="26"/>
        <v>0</v>
      </c>
    </row>
    <row r="142" spans="2:26">
      <c r="B142" s="19" t="s">
        <v>120</v>
      </c>
      <c r="C142" s="19" t="s">
        <v>100</v>
      </c>
      <c r="D142" s="19" t="s">
        <v>68</v>
      </c>
      <c r="E142" s="20" t="s">
        <v>69</v>
      </c>
      <c r="F142" s="21" t="s">
        <v>42</v>
      </c>
      <c r="G142" s="21" t="s">
        <v>70</v>
      </c>
      <c r="H142" s="19">
        <v>1000</v>
      </c>
      <c r="I142" s="19">
        <v>1000</v>
      </c>
      <c r="J142" s="19"/>
      <c r="K142" s="19"/>
      <c r="L142" s="19"/>
      <c r="M142" s="19"/>
      <c r="N142" s="19">
        <f t="shared" si="18"/>
        <v>0</v>
      </c>
      <c r="O142" s="19">
        <f t="shared" si="19"/>
        <v>1000</v>
      </c>
      <c r="P142" s="23">
        <f>+'05'!R142</f>
        <v>0</v>
      </c>
      <c r="Q142" s="19"/>
      <c r="R142" s="23">
        <f t="shared" si="20"/>
        <v>0</v>
      </c>
      <c r="S142" s="61">
        <f>+'05'!U142</f>
        <v>0</v>
      </c>
      <c r="T142" s="19"/>
      <c r="U142" s="61">
        <f t="shared" si="21"/>
        <v>0</v>
      </c>
      <c r="V142" s="19">
        <f t="shared" si="22"/>
        <v>0</v>
      </c>
      <c r="W142" s="19">
        <f t="shared" si="23"/>
        <v>1000</v>
      </c>
      <c r="X142" s="72">
        <f t="shared" si="24"/>
        <v>0</v>
      </c>
      <c r="Y142" s="73" t="e">
        <f t="shared" si="25"/>
        <v>#DIV/0!</v>
      </c>
      <c r="Z142" s="72">
        <f t="shared" si="26"/>
        <v>0</v>
      </c>
    </row>
    <row r="143" spans="2:26">
      <c r="B143" s="19" t="s">
        <v>120</v>
      </c>
      <c r="C143" s="19" t="s">
        <v>100</v>
      </c>
      <c r="D143" s="19" t="s">
        <v>71</v>
      </c>
      <c r="E143" s="20" t="s">
        <v>72</v>
      </c>
      <c r="F143" s="21" t="s">
        <v>73</v>
      </c>
      <c r="G143" s="21" t="s">
        <v>74</v>
      </c>
      <c r="H143" s="19">
        <v>1000</v>
      </c>
      <c r="I143" s="19">
        <v>1000</v>
      </c>
      <c r="J143" s="19"/>
      <c r="K143" s="19"/>
      <c r="L143" s="19"/>
      <c r="M143" s="19"/>
      <c r="N143" s="19">
        <f t="shared" si="18"/>
        <v>0</v>
      </c>
      <c r="O143" s="19">
        <f t="shared" si="19"/>
        <v>1000</v>
      </c>
      <c r="P143" s="23">
        <f>+'05'!R143</f>
        <v>0</v>
      </c>
      <c r="Q143" s="19"/>
      <c r="R143" s="23">
        <f t="shared" si="20"/>
        <v>0</v>
      </c>
      <c r="S143" s="61">
        <f>+'05'!U143</f>
        <v>0</v>
      </c>
      <c r="T143" s="19"/>
      <c r="U143" s="61">
        <f t="shared" si="21"/>
        <v>0</v>
      </c>
      <c r="V143" s="19">
        <f t="shared" si="22"/>
        <v>0</v>
      </c>
      <c r="W143" s="19">
        <f t="shared" si="23"/>
        <v>1000</v>
      </c>
      <c r="X143" s="72">
        <f t="shared" si="24"/>
        <v>0</v>
      </c>
      <c r="Y143" s="73" t="e">
        <f t="shared" si="25"/>
        <v>#DIV/0!</v>
      </c>
      <c r="Z143" s="72">
        <f t="shared" si="26"/>
        <v>0</v>
      </c>
    </row>
    <row r="144" spans="2:26">
      <c r="B144" s="19" t="s">
        <v>120</v>
      </c>
      <c r="C144" s="19" t="s">
        <v>100</v>
      </c>
      <c r="D144" s="19" t="s">
        <v>75</v>
      </c>
      <c r="E144" s="20" t="s">
        <v>76</v>
      </c>
      <c r="F144" s="21" t="s">
        <v>77</v>
      </c>
      <c r="G144" s="21" t="s">
        <v>78</v>
      </c>
      <c r="H144" s="19">
        <v>4000000</v>
      </c>
      <c r="I144" s="19">
        <v>4000000</v>
      </c>
      <c r="J144" s="19"/>
      <c r="K144" s="19"/>
      <c r="L144" s="19"/>
      <c r="M144" s="19"/>
      <c r="N144" s="19">
        <f t="shared" si="18"/>
        <v>0</v>
      </c>
      <c r="O144" s="19">
        <f t="shared" si="19"/>
        <v>4000000</v>
      </c>
      <c r="P144" s="23">
        <f>+'05'!R144</f>
        <v>0</v>
      </c>
      <c r="Q144" s="19"/>
      <c r="R144" s="23">
        <f t="shared" si="20"/>
        <v>0</v>
      </c>
      <c r="S144" s="61">
        <f>+'05'!U144</f>
        <v>0</v>
      </c>
      <c r="T144" s="19"/>
      <c r="U144" s="61">
        <f t="shared" si="21"/>
        <v>0</v>
      </c>
      <c r="V144" s="19">
        <f t="shared" si="22"/>
        <v>0</v>
      </c>
      <c r="W144" s="19">
        <f t="shared" si="23"/>
        <v>4000000</v>
      </c>
      <c r="X144" s="72">
        <f t="shared" si="24"/>
        <v>0</v>
      </c>
      <c r="Y144" s="73" t="e">
        <f t="shared" si="25"/>
        <v>#DIV/0!</v>
      </c>
      <c r="Z144" s="72">
        <f t="shared" si="26"/>
        <v>0</v>
      </c>
    </row>
    <row r="145" spans="2:26">
      <c r="B145" s="19" t="s">
        <v>120</v>
      </c>
      <c r="C145" s="19" t="s">
        <v>100</v>
      </c>
      <c r="D145" s="19" t="s">
        <v>87</v>
      </c>
      <c r="E145" s="20" t="s">
        <v>88</v>
      </c>
      <c r="F145" s="21" t="s">
        <v>89</v>
      </c>
      <c r="G145" s="21" t="s">
        <v>90</v>
      </c>
      <c r="H145" s="19">
        <v>1000</v>
      </c>
      <c r="I145" s="19">
        <v>1000</v>
      </c>
      <c r="J145" s="19"/>
      <c r="K145" s="19"/>
      <c r="L145" s="19"/>
      <c r="M145" s="19"/>
      <c r="N145" s="19">
        <f t="shared" si="18"/>
        <v>0</v>
      </c>
      <c r="O145" s="19">
        <f t="shared" si="19"/>
        <v>1000</v>
      </c>
      <c r="P145" s="23">
        <f>+'05'!R145</f>
        <v>0</v>
      </c>
      <c r="Q145" s="19"/>
      <c r="R145" s="23">
        <f t="shared" si="20"/>
        <v>0</v>
      </c>
      <c r="S145" s="61">
        <f>+'05'!U145</f>
        <v>0</v>
      </c>
      <c r="T145" s="19"/>
      <c r="U145" s="61">
        <f t="shared" si="21"/>
        <v>0</v>
      </c>
      <c r="V145" s="19">
        <f t="shared" si="22"/>
        <v>0</v>
      </c>
      <c r="W145" s="19">
        <f t="shared" si="23"/>
        <v>1000</v>
      </c>
      <c r="X145" s="72">
        <f t="shared" si="24"/>
        <v>0</v>
      </c>
      <c r="Y145" s="73" t="e">
        <f t="shared" si="25"/>
        <v>#DIV/0!</v>
      </c>
      <c r="Z145" s="72">
        <f t="shared" si="26"/>
        <v>0</v>
      </c>
    </row>
    <row r="146" spans="2:26">
      <c r="B146" s="19" t="s">
        <v>120</v>
      </c>
      <c r="C146" s="19" t="s">
        <v>100</v>
      </c>
      <c r="D146" s="19" t="s">
        <v>91</v>
      </c>
      <c r="E146" s="20" t="s">
        <v>92</v>
      </c>
      <c r="F146" s="21" t="s">
        <v>42</v>
      </c>
      <c r="G146" s="21" t="s">
        <v>93</v>
      </c>
      <c r="H146" s="19">
        <v>1000</v>
      </c>
      <c r="I146" s="19">
        <v>1000</v>
      </c>
      <c r="J146" s="19"/>
      <c r="K146" s="19"/>
      <c r="L146" s="19"/>
      <c r="M146" s="19"/>
      <c r="N146" s="19">
        <f t="shared" si="18"/>
        <v>0</v>
      </c>
      <c r="O146" s="19">
        <f t="shared" si="19"/>
        <v>1000</v>
      </c>
      <c r="P146" s="23">
        <f>+'05'!R146</f>
        <v>0</v>
      </c>
      <c r="Q146" s="19"/>
      <c r="R146" s="23">
        <f t="shared" si="20"/>
        <v>0</v>
      </c>
      <c r="S146" s="61">
        <f>+'05'!U146</f>
        <v>0</v>
      </c>
      <c r="T146" s="19"/>
      <c r="U146" s="61">
        <f t="shared" si="21"/>
        <v>0</v>
      </c>
      <c r="V146" s="19">
        <f t="shared" si="22"/>
        <v>0</v>
      </c>
      <c r="W146" s="19">
        <f t="shared" si="23"/>
        <v>1000</v>
      </c>
      <c r="X146" s="72">
        <f t="shared" si="24"/>
        <v>0</v>
      </c>
      <c r="Y146" s="73" t="e">
        <f t="shared" si="25"/>
        <v>#DIV/0!</v>
      </c>
      <c r="Z146" s="72">
        <f t="shared" si="26"/>
        <v>0</v>
      </c>
    </row>
    <row r="147" spans="2:26">
      <c r="B147" s="19" t="s">
        <v>120</v>
      </c>
      <c r="C147" s="19" t="s">
        <v>100</v>
      </c>
      <c r="D147" s="19" t="s">
        <v>116</v>
      </c>
      <c r="E147" s="20" t="s">
        <v>117</v>
      </c>
      <c r="F147" s="21" t="s">
        <v>118</v>
      </c>
      <c r="G147" s="21" t="s">
        <v>119</v>
      </c>
      <c r="H147" s="19">
        <v>1000</v>
      </c>
      <c r="I147" s="19">
        <v>1000</v>
      </c>
      <c r="J147" s="19"/>
      <c r="K147" s="19"/>
      <c r="L147" s="19"/>
      <c r="M147" s="19"/>
      <c r="N147" s="19">
        <f t="shared" si="18"/>
        <v>0</v>
      </c>
      <c r="O147" s="19">
        <f t="shared" si="19"/>
        <v>1000</v>
      </c>
      <c r="P147" s="23">
        <f>+'05'!R147</f>
        <v>0</v>
      </c>
      <c r="Q147" s="19"/>
      <c r="R147" s="23">
        <f t="shared" si="20"/>
        <v>0</v>
      </c>
      <c r="S147" s="61">
        <f>+'05'!U147</f>
        <v>0</v>
      </c>
      <c r="T147" s="19"/>
      <c r="U147" s="61">
        <f t="shared" si="21"/>
        <v>0</v>
      </c>
      <c r="V147" s="19">
        <f t="shared" si="22"/>
        <v>0</v>
      </c>
      <c r="W147" s="19">
        <f t="shared" si="23"/>
        <v>1000</v>
      </c>
      <c r="X147" s="72">
        <f t="shared" si="24"/>
        <v>0</v>
      </c>
      <c r="Y147" s="73" t="e">
        <f t="shared" si="25"/>
        <v>#DIV/0!</v>
      </c>
      <c r="Z147" s="72">
        <f t="shared" si="26"/>
        <v>0</v>
      </c>
    </row>
    <row r="148" spans="2:26">
      <c r="B148" s="38"/>
      <c r="C148" s="38"/>
      <c r="D148" s="38"/>
      <c r="E148" s="8"/>
      <c r="F148" s="8"/>
      <c r="G148" s="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</row>
    <row r="149" spans="2:26">
      <c r="B149" s="38"/>
      <c r="C149" s="38"/>
      <c r="D149" s="38"/>
      <c r="E149" s="39"/>
      <c r="F149" s="8"/>
      <c r="G149" s="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</row>
    <row r="150" spans="2:26">
      <c r="C150" s="38"/>
      <c r="D150" s="38"/>
      <c r="E150" s="39"/>
      <c r="F150" s="8"/>
      <c r="G150" s="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</row>
    <row r="151" spans="2:26" ht="32.25" customHeight="1">
      <c r="B151" s="59" t="str">
        <f t="shared" ref="B151:G151" si="27">+B10</f>
        <v>Dependencia</v>
      </c>
      <c r="C151" s="59" t="str">
        <f t="shared" si="27"/>
        <v>Sector</v>
      </c>
      <c r="D151" s="59" t="str">
        <f t="shared" si="27"/>
        <v>Area</v>
      </c>
      <c r="E151" s="59" t="str">
        <f t="shared" si="27"/>
        <v>Artículo</v>
      </c>
      <c r="F151" s="59" t="str">
        <f t="shared" si="27"/>
        <v>Fuente</v>
      </c>
      <c r="G151" s="59" t="str">
        <f t="shared" si="27"/>
        <v>Destino vs fuente</v>
      </c>
      <c r="H151" s="59" t="s">
        <v>8</v>
      </c>
      <c r="I151" s="59" t="s">
        <v>8</v>
      </c>
      <c r="J151" s="59" t="s">
        <v>19</v>
      </c>
      <c r="K151" s="59" t="s">
        <v>20</v>
      </c>
      <c r="L151" s="59" t="s">
        <v>21</v>
      </c>
      <c r="M151" s="59" t="s">
        <v>22</v>
      </c>
      <c r="N151" s="59" t="s">
        <v>25</v>
      </c>
      <c r="O151" s="59" t="s">
        <v>36</v>
      </c>
      <c r="P151" s="59" t="s">
        <v>15</v>
      </c>
      <c r="Q151" s="59" t="s">
        <v>123</v>
      </c>
      <c r="R151" s="59" t="s">
        <v>11</v>
      </c>
      <c r="S151" s="59" t="s">
        <v>15</v>
      </c>
      <c r="T151" s="59" t="s">
        <v>124</v>
      </c>
      <c r="U151" s="59" t="s">
        <v>12</v>
      </c>
      <c r="V151" s="59" t="str">
        <f>+V10</f>
        <v>CUENTAS POR COBRAR</v>
      </c>
      <c r="W151" s="59" t="str">
        <f>+W10</f>
        <v>POR EJECUTAR</v>
      </c>
      <c r="X151" s="59" t="s">
        <v>133</v>
      </c>
      <c r="Y151" s="59" t="s">
        <v>132</v>
      </c>
      <c r="Z151" s="59" t="s">
        <v>134</v>
      </c>
    </row>
    <row r="152" spans="2:26" ht="14.4">
      <c r="B152" s="41" t="str">
        <f>+B11</f>
        <v>TOTAL PRESUPUESTO DEL PERIODO</v>
      </c>
      <c r="C152" s="42"/>
      <c r="D152" s="42"/>
      <c r="E152" s="42" t="e">
        <f>+E153+E157</f>
        <v>#VALUE!</v>
      </c>
      <c r="F152" s="42" t="e">
        <f>+F153+F157</f>
        <v>#VALUE!</v>
      </c>
      <c r="G152" s="42"/>
      <c r="H152" s="42">
        <f t="shared" ref="H152:W152" si="28">+H153+H157</f>
        <v>4414191657</v>
      </c>
      <c r="I152" s="42">
        <f t="shared" si="28"/>
        <v>4414191657</v>
      </c>
      <c r="J152" s="42">
        <f t="shared" si="28"/>
        <v>322837682.06999999</v>
      </c>
      <c r="K152" s="42">
        <f t="shared" si="28"/>
        <v>36146329.779999733</v>
      </c>
      <c r="L152" s="42">
        <f t="shared" si="28"/>
        <v>0</v>
      </c>
      <c r="M152" s="42">
        <f t="shared" si="28"/>
        <v>0</v>
      </c>
      <c r="N152" s="42">
        <f t="shared" si="28"/>
        <v>358984011.84999973</v>
      </c>
      <c r="O152" s="42">
        <f t="shared" si="28"/>
        <v>4773175668.8499994</v>
      </c>
      <c r="P152" s="42">
        <f t="shared" si="28"/>
        <v>2114434030.03</v>
      </c>
      <c r="Q152" s="42">
        <f t="shared" si="28"/>
        <v>391529331.45999968</v>
      </c>
      <c r="R152" s="23">
        <f>+P152+Q152</f>
        <v>2505963361.4899998</v>
      </c>
      <c r="S152" s="42">
        <f t="shared" si="28"/>
        <v>1732018672.0299997</v>
      </c>
      <c r="T152" s="42">
        <f t="shared" si="28"/>
        <v>308296275.45999974</v>
      </c>
      <c r="U152" s="42">
        <f t="shared" si="28"/>
        <v>2040314947.4899998</v>
      </c>
      <c r="V152" s="42">
        <f t="shared" si="28"/>
        <v>465648414.00000012</v>
      </c>
      <c r="W152" s="42">
        <f t="shared" si="28"/>
        <v>2267212307.3600001</v>
      </c>
      <c r="X152" s="74">
        <f>+R152/O152</f>
        <v>0.52500966554490147</v>
      </c>
      <c r="Y152" s="74">
        <f>+U152/R152</f>
        <v>0.81418386990177938</v>
      </c>
      <c r="Z152" s="74">
        <f>+U152/O152</f>
        <v>0.42745440122918682</v>
      </c>
    </row>
    <row r="153" spans="2:26" ht="13.8">
      <c r="B153" s="42" t="str">
        <f>+B12</f>
        <v>1 - ADMINISTRACION CENTRAL</v>
      </c>
      <c r="C153" s="42"/>
      <c r="D153" s="42" t="s">
        <v>129</v>
      </c>
      <c r="E153" s="42">
        <f>+E154+E155+E156</f>
        <v>0</v>
      </c>
      <c r="F153" s="42">
        <f>+F154+F155+F156</f>
        <v>0</v>
      </c>
      <c r="G153" s="42"/>
      <c r="H153" s="42">
        <f t="shared" ref="H153:W153" si="29">+H154+H155+H156</f>
        <v>3844081899</v>
      </c>
      <c r="I153" s="42">
        <f t="shared" si="29"/>
        <v>3844081899</v>
      </c>
      <c r="J153" s="42">
        <f t="shared" si="29"/>
        <v>322837682.06999999</v>
      </c>
      <c r="K153" s="42">
        <f t="shared" si="29"/>
        <v>36146329.779999733</v>
      </c>
      <c r="L153" s="42">
        <f t="shared" si="29"/>
        <v>0</v>
      </c>
      <c r="M153" s="42">
        <f t="shared" si="29"/>
        <v>0</v>
      </c>
      <c r="N153" s="42">
        <f t="shared" si="29"/>
        <v>358984011.84999973</v>
      </c>
      <c r="O153" s="42">
        <f t="shared" si="29"/>
        <v>4203065910.8499994</v>
      </c>
      <c r="P153" s="42">
        <f t="shared" si="29"/>
        <v>1917037271.03</v>
      </c>
      <c r="Q153" s="42">
        <f t="shared" si="29"/>
        <v>349890027.45999968</v>
      </c>
      <c r="R153" s="23">
        <f>+P153+Q153</f>
        <v>2266927298.4899998</v>
      </c>
      <c r="S153" s="42">
        <f t="shared" si="29"/>
        <v>1628243288.0299997</v>
      </c>
      <c r="T153" s="42">
        <f t="shared" si="29"/>
        <v>259886048.45999974</v>
      </c>
      <c r="U153" s="42">
        <f t="shared" si="29"/>
        <v>1888129336.4899998</v>
      </c>
      <c r="V153" s="42">
        <f t="shared" si="29"/>
        <v>378797962.00000012</v>
      </c>
      <c r="W153" s="42">
        <f t="shared" si="29"/>
        <v>1936138612.3600001</v>
      </c>
      <c r="X153" s="74">
        <f>+R153/O153</f>
        <v>0.53935088018440136</v>
      </c>
      <c r="Y153" s="74">
        <f>+U153/R153</f>
        <v>0.83290246570663418</v>
      </c>
      <c r="Z153" s="74">
        <f>+U153/O153</f>
        <v>0.4492266779866313</v>
      </c>
    </row>
    <row r="154" spans="2:26">
      <c r="B154" s="43" t="str">
        <f>+B13</f>
        <v>1 - ADMINISTRACION CENTRAL</v>
      </c>
      <c r="C154" s="43" t="str">
        <f>+C13</f>
        <v>1-ACUEDUCTO</v>
      </c>
      <c r="D154" s="43" t="str">
        <f>+D13</f>
        <v>Area</v>
      </c>
      <c r="E154" s="43">
        <f>+E13</f>
        <v>0</v>
      </c>
      <c r="F154" s="43">
        <f>+F13</f>
        <v>0</v>
      </c>
      <c r="G154" s="44" t="s">
        <v>38</v>
      </c>
      <c r="H154" s="43">
        <f t="shared" ref="H154:Z154" si="30">+H13</f>
        <v>1339318334</v>
      </c>
      <c r="I154" s="43">
        <f t="shared" si="30"/>
        <v>1339318334</v>
      </c>
      <c r="J154" s="43">
        <f t="shared" si="30"/>
        <v>50673.63</v>
      </c>
      <c r="K154" s="43">
        <f t="shared" si="30"/>
        <v>0</v>
      </c>
      <c r="L154" s="43">
        <f t="shared" si="30"/>
        <v>0</v>
      </c>
      <c r="M154" s="43">
        <f t="shared" si="30"/>
        <v>0</v>
      </c>
      <c r="N154" s="43">
        <f t="shared" si="30"/>
        <v>50673.63</v>
      </c>
      <c r="O154" s="43">
        <f t="shared" si="30"/>
        <v>1339369007.6300001</v>
      </c>
      <c r="P154" s="43">
        <f t="shared" si="30"/>
        <v>488160668.63999999</v>
      </c>
      <c r="Q154" s="43">
        <f t="shared" si="30"/>
        <v>92859983.409999996</v>
      </c>
      <c r="R154" s="43">
        <f t="shared" si="30"/>
        <v>581020652.04999995</v>
      </c>
      <c r="S154" s="43">
        <f t="shared" si="30"/>
        <v>345842028.63999999</v>
      </c>
      <c r="T154" s="43">
        <f t="shared" si="30"/>
        <v>59003809.409999996</v>
      </c>
      <c r="U154" s="43">
        <f t="shared" si="30"/>
        <v>404845838.04999995</v>
      </c>
      <c r="V154" s="43">
        <f t="shared" si="30"/>
        <v>176174814</v>
      </c>
      <c r="W154" s="43">
        <f t="shared" si="30"/>
        <v>758348355.58000016</v>
      </c>
      <c r="X154" s="43">
        <f t="shared" si="30"/>
        <v>0.43380177437292661</v>
      </c>
      <c r="Y154" s="43">
        <f t="shared" si="30"/>
        <v>0.69678390367294685</v>
      </c>
      <c r="Z154" s="43">
        <f t="shared" si="30"/>
        <v>0.30226609376781877</v>
      </c>
    </row>
    <row r="155" spans="2:26">
      <c r="B155" s="45" t="str">
        <f>+B35</f>
        <v>1 - ADMINISTRACION CENTRAL</v>
      </c>
      <c r="C155" s="45" t="str">
        <f>+C35</f>
        <v>2-ALCANTARILLADO</v>
      </c>
      <c r="D155" s="45" t="str">
        <f>+D35</f>
        <v>Area</v>
      </c>
      <c r="E155" s="45">
        <f>+E35</f>
        <v>0</v>
      </c>
      <c r="F155" s="45">
        <f>+F35</f>
        <v>0</v>
      </c>
      <c r="G155" s="46" t="s">
        <v>94</v>
      </c>
      <c r="H155" s="45">
        <f t="shared" ref="H155:Z155" si="31">+H35</f>
        <v>765648056</v>
      </c>
      <c r="I155" s="45">
        <f t="shared" si="31"/>
        <v>765648056</v>
      </c>
      <c r="J155" s="45">
        <f t="shared" si="31"/>
        <v>317331030.81999999</v>
      </c>
      <c r="K155" s="45">
        <f t="shared" si="31"/>
        <v>36146329.779999733</v>
      </c>
      <c r="L155" s="45">
        <f t="shared" si="31"/>
        <v>0</v>
      </c>
      <c r="M155" s="45">
        <f t="shared" si="31"/>
        <v>0</v>
      </c>
      <c r="N155" s="45">
        <f t="shared" si="31"/>
        <v>353477360.59999973</v>
      </c>
      <c r="O155" s="45">
        <f t="shared" si="31"/>
        <v>1119125416.5999997</v>
      </c>
      <c r="P155" s="45">
        <f t="shared" si="31"/>
        <v>602249089.37</v>
      </c>
      <c r="Q155" s="45">
        <f t="shared" si="31"/>
        <v>90400499.129999727</v>
      </c>
      <c r="R155" s="45">
        <f t="shared" si="31"/>
        <v>692649588.49999976</v>
      </c>
      <c r="S155" s="45">
        <f t="shared" si="31"/>
        <v>613246085.36999989</v>
      </c>
      <c r="T155" s="45">
        <f t="shared" si="31"/>
        <v>73865059.129999727</v>
      </c>
      <c r="U155" s="45">
        <f t="shared" si="31"/>
        <v>687111144.49999964</v>
      </c>
      <c r="V155" s="45">
        <f t="shared" si="31"/>
        <v>5538444.0000001192</v>
      </c>
      <c r="W155" s="45">
        <f t="shared" si="31"/>
        <v>426475828.0999999</v>
      </c>
      <c r="X155" s="45">
        <f t="shared" si="31"/>
        <v>0.61892043396202134</v>
      </c>
      <c r="Y155" s="45">
        <f t="shared" si="31"/>
        <v>0.99200397417113295</v>
      </c>
      <c r="Z155" s="45">
        <f t="shared" si="31"/>
        <v>0.61397153018604744</v>
      </c>
    </row>
    <row r="156" spans="2:26">
      <c r="B156" s="47" t="str">
        <f>+B56</f>
        <v>1 - ADMINISTRACION CENTRAL</v>
      </c>
      <c r="C156" s="47" t="str">
        <f>+C56</f>
        <v>3-ASEO</v>
      </c>
      <c r="D156" s="47" t="str">
        <f>+D56</f>
        <v>Area</v>
      </c>
      <c r="E156" s="47">
        <f>+E56</f>
        <v>0</v>
      </c>
      <c r="F156" s="47">
        <f>+F56</f>
        <v>0</v>
      </c>
      <c r="G156" s="48"/>
      <c r="H156" s="47">
        <f t="shared" ref="H156:Z156" si="32">+H56</f>
        <v>1739115509</v>
      </c>
      <c r="I156" s="47">
        <f t="shared" si="32"/>
        <v>1739115509</v>
      </c>
      <c r="J156" s="47">
        <f t="shared" si="32"/>
        <v>5455977.6200000001</v>
      </c>
      <c r="K156" s="47">
        <f t="shared" si="32"/>
        <v>0</v>
      </c>
      <c r="L156" s="47">
        <f t="shared" si="32"/>
        <v>0</v>
      </c>
      <c r="M156" s="47">
        <f t="shared" si="32"/>
        <v>0</v>
      </c>
      <c r="N156" s="47">
        <f t="shared" si="32"/>
        <v>5455977.6200000001</v>
      </c>
      <c r="O156" s="47">
        <f t="shared" si="32"/>
        <v>1744571486.6199999</v>
      </c>
      <c r="P156" s="47">
        <f t="shared" si="32"/>
        <v>826627513.01999998</v>
      </c>
      <c r="Q156" s="47">
        <f t="shared" si="32"/>
        <v>166629544.91999999</v>
      </c>
      <c r="R156" s="47">
        <f t="shared" si="32"/>
        <v>993257057.93999994</v>
      </c>
      <c r="S156" s="47">
        <f t="shared" si="32"/>
        <v>669155174.01999998</v>
      </c>
      <c r="T156" s="47">
        <f t="shared" si="32"/>
        <v>127017179.92</v>
      </c>
      <c r="U156" s="47">
        <f t="shared" si="32"/>
        <v>796172353.93999994</v>
      </c>
      <c r="V156" s="47">
        <f t="shared" si="32"/>
        <v>197084704</v>
      </c>
      <c r="W156" s="47">
        <f t="shared" si="32"/>
        <v>751314428.67999995</v>
      </c>
      <c r="X156" s="47">
        <f t="shared" si="32"/>
        <v>0.56934156356319598</v>
      </c>
      <c r="Y156" s="47">
        <f t="shared" si="32"/>
        <v>0.80157734352399101</v>
      </c>
      <c r="Z156" s="47">
        <f t="shared" si="32"/>
        <v>0.45637129807878207</v>
      </c>
    </row>
    <row r="157" spans="2:26" ht="13.8">
      <c r="B157" s="42" t="str">
        <f>+B80</f>
        <v>2 - EMPRESA DE SERVICIOS PUBLICOS - PAICOL</v>
      </c>
      <c r="C157" s="49"/>
      <c r="D157" s="42" t="s">
        <v>130</v>
      </c>
      <c r="E157" s="49" t="e">
        <f>+E158+E159+E160</f>
        <v>#VALUE!</v>
      </c>
      <c r="F157" s="49" t="e">
        <f>+F158+F159+F160</f>
        <v>#VALUE!</v>
      </c>
      <c r="G157" s="49"/>
      <c r="H157" s="49">
        <f t="shared" ref="H157:Z157" si="33">+H158+H159+H160</f>
        <v>570109758</v>
      </c>
      <c r="I157" s="49">
        <f t="shared" si="33"/>
        <v>570109758</v>
      </c>
      <c r="J157" s="49">
        <f t="shared" si="33"/>
        <v>0</v>
      </c>
      <c r="K157" s="49">
        <f t="shared" si="33"/>
        <v>0</v>
      </c>
      <c r="L157" s="49">
        <f t="shared" si="33"/>
        <v>0</v>
      </c>
      <c r="M157" s="49">
        <f t="shared" si="33"/>
        <v>0</v>
      </c>
      <c r="N157" s="49">
        <f t="shared" si="33"/>
        <v>0</v>
      </c>
      <c r="O157" s="49">
        <f t="shared" si="33"/>
        <v>570109758</v>
      </c>
      <c r="P157" s="49">
        <f t="shared" si="33"/>
        <v>197396759</v>
      </c>
      <c r="Q157" s="49">
        <f t="shared" si="33"/>
        <v>41639304</v>
      </c>
      <c r="R157" s="49">
        <f t="shared" si="33"/>
        <v>239036063</v>
      </c>
      <c r="S157" s="49">
        <f t="shared" si="33"/>
        <v>103775384</v>
      </c>
      <c r="T157" s="49">
        <f t="shared" si="33"/>
        <v>48410227</v>
      </c>
      <c r="U157" s="49">
        <f t="shared" si="33"/>
        <v>152185611</v>
      </c>
      <c r="V157" s="49">
        <f t="shared" si="33"/>
        <v>86850452</v>
      </c>
      <c r="W157" s="49">
        <f t="shared" si="33"/>
        <v>331073695</v>
      </c>
      <c r="X157" s="49">
        <f t="shared" si="33"/>
        <v>1.3153868586141053</v>
      </c>
      <c r="Y157" s="49">
        <f t="shared" si="33"/>
        <v>1.9199836539044108</v>
      </c>
      <c r="Z157" s="49">
        <f t="shared" si="33"/>
        <v>0.84465207545468557</v>
      </c>
    </row>
    <row r="158" spans="2:26">
      <c r="B158" s="43" t="str">
        <f>+B81</f>
        <v>2 - EMPRESA DE SERVICIOS PUBLICOS - PAICOL</v>
      </c>
      <c r="C158" s="43" t="str">
        <f>+C81</f>
        <v>1-ACUEDUCTO</v>
      </c>
      <c r="D158" s="43" t="str">
        <f>+D81</f>
        <v>Area</v>
      </c>
      <c r="E158" s="43" t="str">
        <f>+E81</f>
        <v>B</v>
      </c>
      <c r="F158" s="43" t="str">
        <f>+F81</f>
        <v>C</v>
      </c>
      <c r="G158" s="44" t="s">
        <v>38</v>
      </c>
      <c r="H158" s="43">
        <f t="shared" ref="H158:Z158" si="34">+H81</f>
        <v>294246676</v>
      </c>
      <c r="I158" s="43">
        <f t="shared" si="34"/>
        <v>294246676</v>
      </c>
      <c r="J158" s="43">
        <f t="shared" si="34"/>
        <v>0</v>
      </c>
      <c r="K158" s="43">
        <f t="shared" si="34"/>
        <v>0</v>
      </c>
      <c r="L158" s="43">
        <f t="shared" si="34"/>
        <v>0</v>
      </c>
      <c r="M158" s="43">
        <f t="shared" si="34"/>
        <v>0</v>
      </c>
      <c r="N158" s="43">
        <f t="shared" si="34"/>
        <v>0</v>
      </c>
      <c r="O158" s="43">
        <f t="shared" si="34"/>
        <v>294246676</v>
      </c>
      <c r="P158" s="43">
        <f t="shared" si="34"/>
        <v>90410644</v>
      </c>
      <c r="Q158" s="43">
        <f t="shared" si="34"/>
        <v>19319346</v>
      </c>
      <c r="R158" s="43">
        <f t="shared" si="34"/>
        <v>109729990</v>
      </c>
      <c r="S158" s="43">
        <f t="shared" si="34"/>
        <v>46586004</v>
      </c>
      <c r="T158" s="43">
        <f t="shared" si="34"/>
        <v>21460560</v>
      </c>
      <c r="U158" s="43">
        <f t="shared" si="34"/>
        <v>68046564</v>
      </c>
      <c r="V158" s="43">
        <f t="shared" si="34"/>
        <v>41683426</v>
      </c>
      <c r="W158" s="43">
        <f t="shared" si="34"/>
        <v>184516686</v>
      </c>
      <c r="X158" s="43">
        <f t="shared" si="34"/>
        <v>0.37291836730893096</v>
      </c>
      <c r="Y158" s="43">
        <f t="shared" si="34"/>
        <v>0.62012731432856227</v>
      </c>
      <c r="Z158" s="43">
        <f t="shared" si="34"/>
        <v>0.2312568655830797</v>
      </c>
    </row>
    <row r="159" spans="2:26">
      <c r="B159" s="45" t="str">
        <f>+B103</f>
        <v>2 - EMPRESA DE SERVICIOS PUBLICOS - PAICOL</v>
      </c>
      <c r="C159" s="45" t="str">
        <f>+C103</f>
        <v>2-ALCANTARILLADO</v>
      </c>
      <c r="D159" s="45" t="str">
        <f>+D103</f>
        <v>Area</v>
      </c>
      <c r="E159" s="45">
        <f>+E103</f>
        <v>0</v>
      </c>
      <c r="F159" s="45">
        <f>+F103</f>
        <v>0</v>
      </c>
      <c r="G159" s="46" t="s">
        <v>94</v>
      </c>
      <c r="H159" s="45">
        <f t="shared" ref="H159:Z159" si="35">+H103</f>
        <v>141958453</v>
      </c>
      <c r="I159" s="45">
        <f t="shared" si="35"/>
        <v>141958453</v>
      </c>
      <c r="J159" s="45">
        <f t="shared" si="35"/>
        <v>0</v>
      </c>
      <c r="K159" s="45">
        <f t="shared" si="35"/>
        <v>0</v>
      </c>
      <c r="L159" s="45">
        <f t="shared" si="35"/>
        <v>0</v>
      </c>
      <c r="M159" s="45">
        <f t="shared" si="35"/>
        <v>0</v>
      </c>
      <c r="N159" s="45">
        <f t="shared" si="35"/>
        <v>0</v>
      </c>
      <c r="O159" s="45">
        <f t="shared" si="35"/>
        <v>141958453</v>
      </c>
      <c r="P159" s="45">
        <f t="shared" si="35"/>
        <v>44947507</v>
      </c>
      <c r="Q159" s="45">
        <f t="shared" si="35"/>
        <v>9785059</v>
      </c>
      <c r="R159" s="45">
        <f t="shared" si="35"/>
        <v>54732566</v>
      </c>
      <c r="S159" s="45">
        <f t="shared" si="35"/>
        <v>24173119</v>
      </c>
      <c r="T159" s="45">
        <f t="shared" si="35"/>
        <v>11124950</v>
      </c>
      <c r="U159" s="45">
        <f t="shared" si="35"/>
        <v>35298069</v>
      </c>
      <c r="V159" s="45">
        <f t="shared" si="35"/>
        <v>19434497</v>
      </c>
      <c r="W159" s="45">
        <f t="shared" si="35"/>
        <v>87225887</v>
      </c>
      <c r="X159" s="45">
        <f t="shared" si="35"/>
        <v>0.38555341258896364</v>
      </c>
      <c r="Y159" s="45">
        <f t="shared" si="35"/>
        <v>0.64491895008174838</v>
      </c>
      <c r="Z159" s="45">
        <f t="shared" si="35"/>
        <v>0.24865070204730957</v>
      </c>
    </row>
    <row r="160" spans="2:26">
      <c r="B160" s="47" t="str">
        <f>+B124</f>
        <v>2 - EMPRESA DE SERVICIOS PUBLICOS - PAICOL</v>
      </c>
      <c r="C160" s="47" t="str">
        <f>+C124</f>
        <v>3-ASEO</v>
      </c>
      <c r="D160" s="47" t="str">
        <f>+D124</f>
        <v>Area</v>
      </c>
      <c r="E160" s="47">
        <f>+E124</f>
        <v>0</v>
      </c>
      <c r="F160" s="47">
        <f>+F124</f>
        <v>0</v>
      </c>
      <c r="G160" s="48" t="s">
        <v>100</v>
      </c>
      <c r="H160" s="47">
        <f t="shared" ref="H160:Z160" si="36">+H124</f>
        <v>133904629</v>
      </c>
      <c r="I160" s="47">
        <f t="shared" si="36"/>
        <v>133904629</v>
      </c>
      <c r="J160" s="47">
        <f t="shared" si="36"/>
        <v>0</v>
      </c>
      <c r="K160" s="47">
        <f t="shared" si="36"/>
        <v>0</v>
      </c>
      <c r="L160" s="47">
        <f t="shared" si="36"/>
        <v>0</v>
      </c>
      <c r="M160" s="47">
        <f t="shared" si="36"/>
        <v>0</v>
      </c>
      <c r="N160" s="47">
        <f t="shared" si="36"/>
        <v>0</v>
      </c>
      <c r="O160" s="47">
        <f t="shared" si="36"/>
        <v>133904629</v>
      </c>
      <c r="P160" s="47">
        <f t="shared" si="36"/>
        <v>62038608</v>
      </c>
      <c r="Q160" s="47">
        <f t="shared" si="36"/>
        <v>12534899</v>
      </c>
      <c r="R160" s="47">
        <f t="shared" si="36"/>
        <v>74573507</v>
      </c>
      <c r="S160" s="47">
        <f t="shared" si="36"/>
        <v>33016261</v>
      </c>
      <c r="T160" s="47">
        <f t="shared" si="36"/>
        <v>15824717</v>
      </c>
      <c r="U160" s="47">
        <f t="shared" si="36"/>
        <v>48840978</v>
      </c>
      <c r="V160" s="47">
        <f t="shared" si="36"/>
        <v>25732529</v>
      </c>
      <c r="W160" s="47">
        <f t="shared" si="36"/>
        <v>59331122</v>
      </c>
      <c r="X160" s="47">
        <f t="shared" si="36"/>
        <v>0.55691507871621082</v>
      </c>
      <c r="Y160" s="47">
        <f t="shared" si="36"/>
        <v>0.65493738949410008</v>
      </c>
      <c r="Z160" s="47">
        <f t="shared" si="36"/>
        <v>0.36474450782429635</v>
      </c>
    </row>
    <row r="161" spans="2:23">
      <c r="B161" s="50"/>
      <c r="C161" s="50"/>
      <c r="D161" s="50"/>
      <c r="E161" s="39"/>
      <c r="F161" s="51"/>
      <c r="G161" s="51"/>
      <c r="H161" s="52">
        <f t="shared" ref="H161:W161" si="37">+H152-H11</f>
        <v>0</v>
      </c>
      <c r="I161" s="52">
        <f t="shared" si="37"/>
        <v>0</v>
      </c>
      <c r="J161" s="52">
        <f t="shared" si="37"/>
        <v>0</v>
      </c>
      <c r="K161" s="52">
        <f t="shared" si="37"/>
        <v>0</v>
      </c>
      <c r="L161" s="52">
        <f t="shared" si="37"/>
        <v>0</v>
      </c>
      <c r="M161" s="52">
        <f t="shared" si="37"/>
        <v>0</v>
      </c>
      <c r="N161" s="52">
        <f t="shared" si="37"/>
        <v>0</v>
      </c>
      <c r="O161" s="52">
        <f t="shared" si="37"/>
        <v>0</v>
      </c>
      <c r="P161" s="52">
        <f t="shared" si="37"/>
        <v>0</v>
      </c>
      <c r="Q161" s="52">
        <f t="shared" si="37"/>
        <v>0</v>
      </c>
      <c r="R161" s="52">
        <f t="shared" si="37"/>
        <v>0</v>
      </c>
      <c r="S161" s="52">
        <f t="shared" si="37"/>
        <v>0</v>
      </c>
      <c r="T161" s="52">
        <f t="shared" si="37"/>
        <v>0</v>
      </c>
      <c r="U161" s="52">
        <f t="shared" si="37"/>
        <v>0</v>
      </c>
      <c r="V161" s="52">
        <f t="shared" si="37"/>
        <v>8.3446502685546875E-7</v>
      </c>
      <c r="W161" s="52">
        <f t="shared" si="37"/>
        <v>0</v>
      </c>
    </row>
    <row r="162" spans="2:23">
      <c r="B162" s="50"/>
      <c r="C162" s="50"/>
      <c r="D162" s="50"/>
      <c r="E162" s="39"/>
      <c r="H162" s="40"/>
      <c r="Q162" s="40"/>
    </row>
    <row r="163" spans="2:23">
      <c r="B163" s="38"/>
      <c r="E163" s="39"/>
      <c r="H163" s="40"/>
      <c r="Q163" s="40"/>
    </row>
    <row r="164" spans="2:23">
      <c r="D164" s="64" t="s">
        <v>126</v>
      </c>
      <c r="E164" s="65"/>
      <c r="F164" s="5"/>
      <c r="G164" s="5"/>
      <c r="H164" s="66">
        <f t="shared" ref="H164:I166" si="38">+H154+H158</f>
        <v>1633565010</v>
      </c>
      <c r="I164" s="66">
        <f t="shared" si="38"/>
        <v>1633565010</v>
      </c>
      <c r="J164" s="66">
        <v>50673.63</v>
      </c>
      <c r="K164" s="99">
        <v>5480801000</v>
      </c>
      <c r="L164" s="100"/>
      <c r="M164" s="100"/>
      <c r="N164" s="101">
        <f>+J164+K164+L164+M164</f>
        <v>5480851673.6300001</v>
      </c>
      <c r="O164" s="66">
        <f>+I164+N164</f>
        <v>7114416683.6300001</v>
      </c>
      <c r="P164" s="23">
        <f>+'01'!Q164+'02'!Q164+'03'!Q164+'04'!Q164+'05'!Q164</f>
        <v>578571312.63999999</v>
      </c>
      <c r="Q164" s="66">
        <f>+Q154+Q158</f>
        <v>112179329.41</v>
      </c>
      <c r="R164" s="23">
        <f>+P164+Q164</f>
        <v>690750642.04999995</v>
      </c>
      <c r="S164" s="61">
        <f>+'01'!T164+'02'!T164+'03'!T164+'04'!T164+'05'!T164</f>
        <v>392428032.63999999</v>
      </c>
      <c r="T164" s="66">
        <f>+T154+T158</f>
        <v>80464369.409999996</v>
      </c>
      <c r="U164" s="63">
        <f>+S164+T164</f>
        <v>472892402.04999995</v>
      </c>
      <c r="V164" s="19">
        <f>+R164-U164</f>
        <v>217858240</v>
      </c>
      <c r="W164" s="19">
        <f>+O164-R164</f>
        <v>6423666041.5799999</v>
      </c>
    </row>
    <row r="165" spans="2:23">
      <c r="D165" s="67" t="s">
        <v>127</v>
      </c>
      <c r="E165" s="65"/>
      <c r="F165" s="5"/>
      <c r="G165" s="5"/>
      <c r="H165" s="66">
        <f t="shared" si="38"/>
        <v>907606509</v>
      </c>
      <c r="I165" s="66">
        <f t="shared" si="38"/>
        <v>907606509</v>
      </c>
      <c r="J165" s="66">
        <v>317331030.81999999</v>
      </c>
      <c r="K165" s="100">
        <v>36146329.779999733</v>
      </c>
      <c r="L165" s="100"/>
      <c r="M165" s="100"/>
      <c r="N165" s="101">
        <f t="shared" ref="N165:N166" si="39">+J165+K165+L165+M165</f>
        <v>353477360.59999973</v>
      </c>
      <c r="O165" s="66">
        <f>+I165+N165</f>
        <v>1261083869.5999997</v>
      </c>
      <c r="P165" s="23">
        <f>+'01'!Q165+'02'!Q165+'03'!Q165+'04'!Q165+'05'!Q165</f>
        <v>647196596.37</v>
      </c>
      <c r="Q165" s="66">
        <f>+Q155+Q159</f>
        <v>100185558.12999973</v>
      </c>
      <c r="R165" s="23">
        <f>+P165+Q165</f>
        <v>747382154.49999976</v>
      </c>
      <c r="S165" s="61">
        <f>+'01'!T165+'02'!T165+'03'!T165+'04'!T165+'05'!T165</f>
        <v>637419204.36999989</v>
      </c>
      <c r="T165" s="66">
        <f>+T155+T159</f>
        <v>84990009.129999727</v>
      </c>
      <c r="U165" s="63">
        <f>+S165+T165</f>
        <v>722409213.49999964</v>
      </c>
      <c r="V165" s="19">
        <f>+R165-U165</f>
        <v>24972941.000000119</v>
      </c>
      <c r="W165" s="19">
        <f>+O165-R165</f>
        <v>513701715.0999999</v>
      </c>
    </row>
    <row r="166" spans="2:23">
      <c r="D166" s="67" t="s">
        <v>128</v>
      </c>
      <c r="E166" s="65"/>
      <c r="F166" s="50"/>
      <c r="G166" s="50"/>
      <c r="H166" s="66">
        <f t="shared" si="38"/>
        <v>1873020138</v>
      </c>
      <c r="I166" s="66">
        <f t="shared" si="38"/>
        <v>1873020138</v>
      </c>
      <c r="J166" s="66">
        <v>5455977.6200000001</v>
      </c>
      <c r="K166" s="100"/>
      <c r="L166" s="100"/>
      <c r="M166" s="100"/>
      <c r="N166" s="101">
        <f t="shared" si="39"/>
        <v>5455977.6200000001</v>
      </c>
      <c r="O166" s="66">
        <f>+I166+N166</f>
        <v>1878476115.6199999</v>
      </c>
      <c r="P166" s="23">
        <f>+'01'!Q166+'02'!Q166+'03'!Q166+'04'!Q166+'05'!Q166</f>
        <v>888666121.01999998</v>
      </c>
      <c r="Q166" s="66">
        <f>+Q156+Q160</f>
        <v>179164443.91999999</v>
      </c>
      <c r="R166" s="23">
        <f>+P166+Q166</f>
        <v>1067830564.9399999</v>
      </c>
      <c r="S166" s="61">
        <f>+'01'!T166+'02'!T166+'03'!T166+'04'!T166+'05'!T166</f>
        <v>702171435.01999998</v>
      </c>
      <c r="T166" s="66">
        <f>+T156+T160</f>
        <v>142841896.92000002</v>
      </c>
      <c r="U166" s="63">
        <f>+S166+T166</f>
        <v>845013331.94000006</v>
      </c>
      <c r="V166" s="19">
        <f>+R166-U166</f>
        <v>222817232.99999988</v>
      </c>
      <c r="W166" s="19">
        <f>+O166-R166</f>
        <v>810645550.67999995</v>
      </c>
    </row>
    <row r="167" spans="2:23" s="60" customFormat="1">
      <c r="D167" s="68" t="s">
        <v>0</v>
      </c>
      <c r="E167" s="69"/>
      <c r="H167" s="70">
        <f t="shared" ref="H167:U167" si="40">SUM(H164:H166)</f>
        <v>4414191657</v>
      </c>
      <c r="I167" s="70">
        <f t="shared" si="40"/>
        <v>4414191657</v>
      </c>
      <c r="J167" s="70">
        <f t="shared" si="40"/>
        <v>322837682.06999999</v>
      </c>
      <c r="K167" s="70">
        <f t="shared" si="40"/>
        <v>5516947329.7799997</v>
      </c>
      <c r="L167" s="70">
        <f t="shared" si="40"/>
        <v>0</v>
      </c>
      <c r="M167" s="70">
        <f t="shared" si="40"/>
        <v>0</v>
      </c>
      <c r="N167" s="70">
        <f t="shared" si="40"/>
        <v>5839785011.8499994</v>
      </c>
      <c r="O167" s="70">
        <f t="shared" si="40"/>
        <v>10253976668.849998</v>
      </c>
      <c r="P167" s="70">
        <f t="shared" si="40"/>
        <v>2114434030.03</v>
      </c>
      <c r="Q167" s="70">
        <f t="shared" si="40"/>
        <v>391529331.45999968</v>
      </c>
      <c r="R167" s="70">
        <f t="shared" si="40"/>
        <v>2505963361.4899998</v>
      </c>
      <c r="S167" s="70">
        <f t="shared" si="40"/>
        <v>1732018672.0299997</v>
      </c>
      <c r="T167" s="70">
        <f t="shared" si="40"/>
        <v>308296275.45999974</v>
      </c>
      <c r="U167" s="70">
        <f t="shared" si="40"/>
        <v>2040314947.4899998</v>
      </c>
      <c r="V167" s="70">
        <f>SUM(V164:V166)</f>
        <v>465648414</v>
      </c>
      <c r="W167" s="70">
        <f>SUM(W164:W166)</f>
        <v>7748013307.3600006</v>
      </c>
    </row>
    <row r="168" spans="2:23">
      <c r="E168" s="65"/>
      <c r="F168" s="50"/>
      <c r="G168" s="50"/>
      <c r="H168" s="40">
        <f>+H167-H152</f>
        <v>0</v>
      </c>
      <c r="Q168" s="40">
        <v>0</v>
      </c>
      <c r="T168" s="5">
        <v>0</v>
      </c>
    </row>
    <row r="169" spans="2:23">
      <c r="E169" s="65"/>
      <c r="F169" s="50"/>
      <c r="G169" s="50"/>
      <c r="H169" s="40"/>
      <c r="I169" s="58">
        <f t="shared" ref="I169:W171" si="41">+I154+I158-I164</f>
        <v>0</v>
      </c>
      <c r="J169" s="58">
        <f t="shared" si="41"/>
        <v>0</v>
      </c>
      <c r="K169" s="58">
        <f t="shared" si="41"/>
        <v>-5480801000</v>
      </c>
      <c r="L169" s="58">
        <f t="shared" si="41"/>
        <v>0</v>
      </c>
      <c r="M169" s="58">
        <f t="shared" si="41"/>
        <v>0</v>
      </c>
      <c r="N169" s="58">
        <f t="shared" si="41"/>
        <v>-5480801000</v>
      </c>
      <c r="O169" s="58">
        <f t="shared" si="41"/>
        <v>-5480801000</v>
      </c>
      <c r="P169" s="58">
        <f t="shared" si="41"/>
        <v>0</v>
      </c>
      <c r="Q169" s="58">
        <f t="shared" si="41"/>
        <v>0</v>
      </c>
      <c r="R169" s="58">
        <f t="shared" si="41"/>
        <v>0</v>
      </c>
      <c r="S169" s="58">
        <f t="shared" si="41"/>
        <v>0</v>
      </c>
      <c r="T169" s="58">
        <v>0</v>
      </c>
      <c r="U169" s="58">
        <f t="shared" si="41"/>
        <v>0</v>
      </c>
      <c r="V169" s="58">
        <f t="shared" si="41"/>
        <v>0</v>
      </c>
      <c r="W169" s="58">
        <f t="shared" si="41"/>
        <v>-5480801000</v>
      </c>
    </row>
    <row r="170" spans="2:23">
      <c r="E170" s="65"/>
      <c r="F170" s="50"/>
      <c r="G170" s="50"/>
      <c r="I170" s="58">
        <f t="shared" si="41"/>
        <v>0</v>
      </c>
      <c r="J170" s="58">
        <f t="shared" si="41"/>
        <v>0</v>
      </c>
      <c r="K170" s="58">
        <f t="shared" si="41"/>
        <v>0</v>
      </c>
      <c r="L170" s="58">
        <f t="shared" si="41"/>
        <v>0</v>
      </c>
      <c r="M170" s="58">
        <f t="shared" si="41"/>
        <v>0</v>
      </c>
      <c r="N170" s="58">
        <f t="shared" si="41"/>
        <v>0</v>
      </c>
      <c r="O170" s="58">
        <f t="shared" si="41"/>
        <v>0</v>
      </c>
      <c r="P170" s="58">
        <f t="shared" si="41"/>
        <v>0</v>
      </c>
      <c r="Q170" s="58">
        <f t="shared" si="41"/>
        <v>0</v>
      </c>
      <c r="R170" s="58">
        <f t="shared" si="41"/>
        <v>0</v>
      </c>
      <c r="S170" s="58">
        <f t="shared" si="41"/>
        <v>0</v>
      </c>
      <c r="T170" s="58">
        <v>0</v>
      </c>
      <c r="U170" s="58">
        <f t="shared" si="41"/>
        <v>0</v>
      </c>
      <c r="V170" s="58">
        <f t="shared" si="41"/>
        <v>0</v>
      </c>
      <c r="W170" s="58">
        <f t="shared" si="41"/>
        <v>0</v>
      </c>
    </row>
    <row r="171" spans="2:23">
      <c r="E171" s="65"/>
      <c r="F171" s="50"/>
      <c r="G171" s="50"/>
      <c r="I171" s="58">
        <f t="shared" si="41"/>
        <v>0</v>
      </c>
      <c r="J171" s="58">
        <f t="shared" si="41"/>
        <v>0</v>
      </c>
      <c r="K171" s="58">
        <f t="shared" si="41"/>
        <v>0</v>
      </c>
      <c r="L171" s="58">
        <f t="shared" si="41"/>
        <v>0</v>
      </c>
      <c r="M171" s="58">
        <f t="shared" si="41"/>
        <v>0</v>
      </c>
      <c r="N171" s="58">
        <f t="shared" si="41"/>
        <v>0</v>
      </c>
      <c r="O171" s="58">
        <f t="shared" si="41"/>
        <v>0</v>
      </c>
      <c r="P171" s="58">
        <f t="shared" si="41"/>
        <v>0</v>
      </c>
      <c r="Q171" s="58">
        <f t="shared" si="41"/>
        <v>0</v>
      </c>
      <c r="R171" s="58">
        <f t="shared" si="41"/>
        <v>0</v>
      </c>
      <c r="S171" s="58">
        <f t="shared" si="41"/>
        <v>0</v>
      </c>
      <c r="T171" s="58">
        <v>0</v>
      </c>
      <c r="U171" s="58">
        <f t="shared" si="41"/>
        <v>0</v>
      </c>
      <c r="V171" s="58">
        <f t="shared" si="41"/>
        <v>0</v>
      </c>
      <c r="W171" s="58">
        <f t="shared" si="41"/>
        <v>0</v>
      </c>
    </row>
    <row r="172" spans="2:23">
      <c r="E172" s="65"/>
      <c r="F172" s="50"/>
      <c r="G172" s="50"/>
      <c r="I172" s="58">
        <f t="shared" ref="I172:W172" si="42">+I152-I167</f>
        <v>0</v>
      </c>
      <c r="J172" s="58">
        <f t="shared" si="42"/>
        <v>0</v>
      </c>
      <c r="K172" s="58">
        <f t="shared" si="42"/>
        <v>-5480801000</v>
      </c>
      <c r="L172" s="58">
        <f t="shared" si="42"/>
        <v>0</v>
      </c>
      <c r="M172" s="58">
        <f t="shared" si="42"/>
        <v>0</v>
      </c>
      <c r="N172" s="58">
        <f t="shared" si="42"/>
        <v>-5480801000</v>
      </c>
      <c r="O172" s="58">
        <f t="shared" si="42"/>
        <v>-5480800999.999999</v>
      </c>
      <c r="P172" s="58">
        <f t="shared" si="42"/>
        <v>0</v>
      </c>
      <c r="Q172" s="58">
        <f t="shared" si="42"/>
        <v>0</v>
      </c>
      <c r="R172" s="58">
        <f t="shared" si="42"/>
        <v>0</v>
      </c>
      <c r="S172" s="58">
        <f t="shared" si="42"/>
        <v>0</v>
      </c>
      <c r="T172" s="58">
        <v>0</v>
      </c>
      <c r="U172" s="58">
        <f t="shared" si="42"/>
        <v>0</v>
      </c>
      <c r="V172" s="58">
        <f t="shared" si="42"/>
        <v>0</v>
      </c>
      <c r="W172" s="58">
        <f t="shared" si="42"/>
        <v>-5480801000</v>
      </c>
    </row>
    <row r="173" spans="2:23" hidden="1">
      <c r="E173" s="65"/>
      <c r="F173" s="50"/>
      <c r="G173" s="50"/>
      <c r="I173" s="58"/>
      <c r="J173" s="58"/>
      <c r="K173" s="58"/>
      <c r="L173" s="58"/>
      <c r="M173" s="58"/>
      <c r="N173" s="58"/>
      <c r="O173" s="58"/>
      <c r="P173" s="58"/>
      <c r="Q173" s="58">
        <v>0</v>
      </c>
    </row>
    <row r="174" spans="2:23" hidden="1">
      <c r="E174" s="5"/>
      <c r="F174" s="50"/>
      <c r="G174" s="50"/>
      <c r="I174" s="58"/>
      <c r="J174" s="58"/>
      <c r="K174" s="58"/>
      <c r="L174" s="58"/>
      <c r="M174" s="58"/>
      <c r="N174" s="58"/>
      <c r="O174" s="58"/>
      <c r="P174" s="58"/>
      <c r="Q174" s="58"/>
      <c r="R174" s="40"/>
      <c r="U174" s="40"/>
    </row>
    <row r="175" spans="2:23" ht="14.4" hidden="1"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58">
        <f>+Q153-Q12</f>
        <v>0</v>
      </c>
      <c r="R175" s="40"/>
      <c r="U175" s="40"/>
    </row>
    <row r="176" spans="2:23" ht="14.4" hidden="1">
      <c r="C176"/>
      <c r="D176"/>
      <c r="E176"/>
      <c r="F176"/>
      <c r="G176"/>
      <c r="H176"/>
      <c r="I176"/>
      <c r="J176"/>
      <c r="K176" s="71"/>
      <c r="L176"/>
      <c r="M176"/>
      <c r="N176"/>
      <c r="O176"/>
      <c r="P176"/>
      <c r="Q176" s="58">
        <f>+Q80-Q157</f>
        <v>0</v>
      </c>
      <c r="R176"/>
      <c r="S176"/>
      <c r="U176" s="40"/>
    </row>
    <row r="177" spans="3:21" ht="14.4" hidden="1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75">
        <f>+Q178+Q179+Q180</f>
        <v>349890027.45999968</v>
      </c>
      <c r="R177"/>
      <c r="S177"/>
      <c r="T177" s="75">
        <f>+T178+T179+T180</f>
        <v>1909886048.4599998</v>
      </c>
      <c r="U177" s="40"/>
    </row>
    <row r="178" spans="3:21" ht="14.4" hidden="1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43">
        <v>92859983.409999996</v>
      </c>
      <c r="R178"/>
      <c r="S178"/>
      <c r="T178" s="43">
        <v>1709003809.4100001</v>
      </c>
    </row>
    <row r="179" spans="3:21" ht="14.4" hidden="1"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45">
        <v>90400499.129999727</v>
      </c>
      <c r="R179"/>
      <c r="S179"/>
      <c r="T179" s="45">
        <v>73865059.129999727</v>
      </c>
      <c r="U179" s="58"/>
    </row>
    <row r="180" spans="3:21" ht="14.4" hidden="1"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47">
        <v>166629544.91999999</v>
      </c>
      <c r="R180"/>
      <c r="S180"/>
      <c r="T180" s="47">
        <v>127017179.92</v>
      </c>
      <c r="U180" s="58"/>
    </row>
    <row r="181" spans="3:21" ht="14.4" hidden="1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76">
        <f>+Q182+Q183+Q184</f>
        <v>41639304</v>
      </c>
      <c r="R181"/>
      <c r="S181"/>
      <c r="T181" s="76">
        <f>+T182+T183+T184</f>
        <v>48410227</v>
      </c>
      <c r="U181" s="58"/>
    </row>
    <row r="182" spans="3:21" ht="14.4" hidden="1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43">
        <v>19319346</v>
      </c>
      <c r="R182"/>
      <c r="S182"/>
      <c r="T182" s="43">
        <v>21460560</v>
      </c>
      <c r="U182" s="58"/>
    </row>
    <row r="183" spans="3:21" ht="14.4" hidden="1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45">
        <v>9785059</v>
      </c>
      <c r="R183"/>
      <c r="S183"/>
      <c r="T183" s="45">
        <v>11124950</v>
      </c>
      <c r="U183" s="58"/>
    </row>
    <row r="184" spans="3:21" ht="14.4" hidden="1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47">
        <v>12534899</v>
      </c>
      <c r="R184"/>
      <c r="S184"/>
      <c r="T184" s="47">
        <v>15824717</v>
      </c>
    </row>
    <row r="185" spans="3:21" ht="14.4" hidden="1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R185"/>
      <c r="S185"/>
    </row>
    <row r="186" spans="3:21" ht="14.4" hidden="1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R186"/>
      <c r="S186"/>
    </row>
    <row r="187" spans="3:21" ht="14.4" hidden="1">
      <c r="Q187" s="58">
        <f>+Q153-Q177</f>
        <v>0</v>
      </c>
      <c r="R187"/>
      <c r="S187"/>
      <c r="T187" s="58">
        <f>+T153-T177</f>
        <v>-1650000000</v>
      </c>
    </row>
    <row r="188" spans="3:21" hidden="1">
      <c r="Q188" s="58">
        <f t="shared" ref="Q188:Q195" si="43">+Q154-Q178</f>
        <v>0</v>
      </c>
      <c r="T188" s="58">
        <f t="shared" ref="T188:T195" si="44">+T154-T178</f>
        <v>-1650000000</v>
      </c>
    </row>
    <row r="189" spans="3:21" hidden="1">
      <c r="Q189" s="58">
        <f t="shared" si="43"/>
        <v>0</v>
      </c>
      <c r="T189" s="58">
        <f t="shared" si="44"/>
        <v>0</v>
      </c>
    </row>
    <row r="190" spans="3:21" hidden="1">
      <c r="Q190" s="58">
        <f t="shared" si="43"/>
        <v>0</v>
      </c>
      <c r="T190" s="58">
        <f t="shared" si="44"/>
        <v>0</v>
      </c>
    </row>
    <row r="191" spans="3:21" hidden="1">
      <c r="Q191" s="58">
        <f t="shared" si="43"/>
        <v>0</v>
      </c>
      <c r="T191" s="58">
        <f t="shared" si="44"/>
        <v>0</v>
      </c>
    </row>
    <row r="192" spans="3:21" hidden="1">
      <c r="Q192" s="58">
        <f t="shared" si="43"/>
        <v>0</v>
      </c>
      <c r="T192" s="58">
        <f t="shared" si="44"/>
        <v>0</v>
      </c>
    </row>
    <row r="193" spans="2:23" hidden="1">
      <c r="Q193" s="58">
        <f t="shared" si="43"/>
        <v>0</v>
      </c>
      <c r="T193" s="58">
        <f t="shared" si="44"/>
        <v>0</v>
      </c>
    </row>
    <row r="194" spans="2:23" hidden="1">
      <c r="Q194" s="58">
        <f t="shared" si="43"/>
        <v>0</v>
      </c>
      <c r="T194" s="58">
        <f t="shared" si="44"/>
        <v>0</v>
      </c>
    </row>
    <row r="195" spans="2:23" hidden="1">
      <c r="Q195" s="58">
        <f t="shared" si="43"/>
        <v>0</v>
      </c>
      <c r="T195" s="58">
        <f t="shared" si="44"/>
        <v>0</v>
      </c>
    </row>
    <row r="196" spans="2:23" hidden="1"/>
    <row r="197" spans="2:23" hidden="1"/>
    <row r="198" spans="2:23" hidden="1"/>
    <row r="202" spans="2:23" ht="30.6">
      <c r="B202" s="59" t="str">
        <f>+B35</f>
        <v>1 - ADMINISTRACION CENTRAL</v>
      </c>
      <c r="C202" s="59" t="s">
        <v>4</v>
      </c>
      <c r="D202" s="59" t="s">
        <v>131</v>
      </c>
      <c r="E202" s="59" t="s">
        <v>6</v>
      </c>
      <c r="F202" s="59" t="s">
        <v>7</v>
      </c>
      <c r="G202" s="59" t="s">
        <v>34</v>
      </c>
      <c r="H202" s="59" t="s">
        <v>8</v>
      </c>
      <c r="I202" s="59" t="s">
        <v>8</v>
      </c>
      <c r="J202" s="59" t="s">
        <v>19</v>
      </c>
      <c r="K202" s="59" t="s">
        <v>20</v>
      </c>
      <c r="L202" s="59" t="s">
        <v>21</v>
      </c>
      <c r="M202" s="59" t="s">
        <v>22</v>
      </c>
      <c r="N202" s="59" t="s">
        <v>25</v>
      </c>
      <c r="O202" s="59" t="s">
        <v>36</v>
      </c>
      <c r="P202" s="59" t="s">
        <v>15</v>
      </c>
      <c r="Q202" s="59" t="s">
        <v>123</v>
      </c>
      <c r="R202" s="59" t="s">
        <v>11</v>
      </c>
      <c r="S202" s="59" t="s">
        <v>15</v>
      </c>
      <c r="T202" s="59" t="s">
        <v>124</v>
      </c>
      <c r="U202" s="59" t="s">
        <v>12</v>
      </c>
      <c r="V202" s="59" t="s">
        <v>17</v>
      </c>
      <c r="W202" s="59" t="s">
        <v>18</v>
      </c>
    </row>
    <row r="203" spans="2:23">
      <c r="B203" s="22" t="str">
        <f>+B36</f>
        <v>1 - ADMINISTRACION CENTRAL</v>
      </c>
      <c r="C203" s="22"/>
      <c r="D203" s="22" t="s">
        <v>9</v>
      </c>
      <c r="E203" s="22">
        <f>+E204+E272</f>
        <v>0</v>
      </c>
      <c r="F203" s="22">
        <f>+F204+F272</f>
        <v>0</v>
      </c>
      <c r="G203" s="22"/>
      <c r="H203" s="22">
        <f>+H204+H272</f>
        <v>4414191657</v>
      </c>
      <c r="I203" s="22">
        <f>+I204+I272</f>
        <v>4414191657</v>
      </c>
      <c r="J203" s="22">
        <f t="shared" ref="J203:W203" si="45">+J204+J272</f>
        <v>322837682.06999999</v>
      </c>
      <c r="K203" s="22">
        <f t="shared" si="45"/>
        <v>36146329.779999733</v>
      </c>
      <c r="L203" s="22">
        <f t="shared" si="45"/>
        <v>0</v>
      </c>
      <c r="M203" s="22">
        <f t="shared" si="45"/>
        <v>0</v>
      </c>
      <c r="N203" s="22">
        <f t="shared" si="45"/>
        <v>358984011.84999973</v>
      </c>
      <c r="O203" s="22">
        <f t="shared" si="45"/>
        <v>4773175668.8499994</v>
      </c>
      <c r="P203" s="22">
        <f t="shared" si="45"/>
        <v>2114434030.03</v>
      </c>
      <c r="Q203" s="22">
        <f t="shared" si="45"/>
        <v>391529331.45999968</v>
      </c>
      <c r="R203" s="22">
        <f t="shared" si="45"/>
        <v>2505963361.4899998</v>
      </c>
      <c r="S203" s="22">
        <f t="shared" si="45"/>
        <v>1732018672.03</v>
      </c>
      <c r="T203" s="22">
        <f t="shared" si="45"/>
        <v>308296275.45999968</v>
      </c>
      <c r="U203" s="22">
        <f t="shared" si="45"/>
        <v>2040314947.4899998</v>
      </c>
      <c r="V203" s="22">
        <f t="shared" si="45"/>
        <v>465648414</v>
      </c>
      <c r="W203" s="22">
        <f t="shared" si="45"/>
        <v>2267212307.3600001</v>
      </c>
    </row>
    <row r="204" spans="2:23">
      <c r="B204" s="23" t="str">
        <f>+B37</f>
        <v>1 - ADMINISTRACION CENTRAL</v>
      </c>
      <c r="C204" s="23"/>
      <c r="D204" s="23" t="s">
        <v>37</v>
      </c>
      <c r="E204" s="23">
        <f>+E205+E227+E248</f>
        <v>0</v>
      </c>
      <c r="F204" s="23">
        <f>+F205+F227+F248</f>
        <v>0</v>
      </c>
      <c r="G204" s="23"/>
      <c r="H204" s="23">
        <f>+H205+H227+H248</f>
        <v>4414191657</v>
      </c>
      <c r="I204" s="23">
        <f>+I205+I227+I248</f>
        <v>4414191657</v>
      </c>
      <c r="J204" s="23">
        <f t="shared" ref="J204:W204" si="46">+J205+J227+J248</f>
        <v>322837682.06999999</v>
      </c>
      <c r="K204" s="23">
        <f t="shared" si="46"/>
        <v>36146329.779999733</v>
      </c>
      <c r="L204" s="23">
        <f t="shared" si="46"/>
        <v>0</v>
      </c>
      <c r="M204" s="23">
        <f t="shared" si="46"/>
        <v>0</v>
      </c>
      <c r="N204" s="23">
        <f t="shared" si="46"/>
        <v>358984011.84999973</v>
      </c>
      <c r="O204" s="23">
        <f t="shared" si="46"/>
        <v>4773175668.8499994</v>
      </c>
      <c r="P204" s="23">
        <f t="shared" si="46"/>
        <v>2114434030.03</v>
      </c>
      <c r="Q204" s="23">
        <f t="shared" si="46"/>
        <v>391529331.45999968</v>
      </c>
      <c r="R204" s="23">
        <f t="shared" si="46"/>
        <v>2505963361.4899998</v>
      </c>
      <c r="S204" s="23">
        <f t="shared" si="46"/>
        <v>1732018672.03</v>
      </c>
      <c r="T204" s="23">
        <f t="shared" si="46"/>
        <v>308296275.45999968</v>
      </c>
      <c r="U204" s="23">
        <f t="shared" si="46"/>
        <v>2040314947.4899998</v>
      </c>
      <c r="V204" s="23">
        <f t="shared" si="46"/>
        <v>465648414</v>
      </c>
      <c r="W204" s="23">
        <f t="shared" si="46"/>
        <v>2267212307.3600001</v>
      </c>
    </row>
    <row r="205" spans="2:23">
      <c r="B205" s="26" t="s">
        <v>38</v>
      </c>
      <c r="C205" s="26" t="s">
        <v>38</v>
      </c>
      <c r="D205" s="26" t="s">
        <v>38</v>
      </c>
      <c r="E205" s="26">
        <f>SUM(E206:E226)</f>
        <v>0</v>
      </c>
      <c r="F205" s="26">
        <f>SUM(F206:F226)</f>
        <v>0</v>
      </c>
      <c r="G205" s="26">
        <f>SUM(G206:G226)</f>
        <v>0</v>
      </c>
      <c r="H205" s="26">
        <f>SUM(H206:H226)</f>
        <v>1633565010</v>
      </c>
      <c r="I205" s="26">
        <f>SUM(I206:I226)</f>
        <v>1633565010</v>
      </c>
      <c r="J205" s="26">
        <f t="shared" ref="J205:W205" si="47">SUM(J206:J226)</f>
        <v>50673.63</v>
      </c>
      <c r="K205" s="26">
        <f t="shared" si="47"/>
        <v>0</v>
      </c>
      <c r="L205" s="26">
        <f t="shared" si="47"/>
        <v>0</v>
      </c>
      <c r="M205" s="26">
        <f t="shared" si="47"/>
        <v>0</v>
      </c>
      <c r="N205" s="26">
        <f t="shared" si="47"/>
        <v>50673.63</v>
      </c>
      <c r="O205" s="26">
        <f t="shared" si="47"/>
        <v>1633615683.6300001</v>
      </c>
      <c r="P205" s="26">
        <f t="shared" si="47"/>
        <v>578571312.63999999</v>
      </c>
      <c r="Q205" s="26">
        <f t="shared" si="47"/>
        <v>112179329.41</v>
      </c>
      <c r="R205" s="26">
        <f t="shared" si="47"/>
        <v>690750642.04999995</v>
      </c>
      <c r="S205" s="26">
        <f t="shared" si="47"/>
        <v>392428032.63999999</v>
      </c>
      <c r="T205" s="26">
        <f t="shared" si="47"/>
        <v>80464369.409999996</v>
      </c>
      <c r="U205" s="26">
        <f t="shared" si="47"/>
        <v>472892402.05000001</v>
      </c>
      <c r="V205" s="26">
        <f t="shared" si="47"/>
        <v>217858240</v>
      </c>
      <c r="W205" s="26">
        <f t="shared" si="47"/>
        <v>942865041.58000004</v>
      </c>
    </row>
    <row r="206" spans="2:23">
      <c r="B206" s="19" t="str">
        <f t="shared" ref="B206:G221" si="48">+B14</f>
        <v>1 - ADMINISTRACION CENTRAL</v>
      </c>
      <c r="C206" s="19" t="str">
        <f t="shared" si="48"/>
        <v>1-ACUEDUCTO</v>
      </c>
      <c r="D206" s="19" t="str">
        <f t="shared" si="48"/>
        <v>05-Cargo Fijo</v>
      </c>
      <c r="E206" s="19" t="str">
        <f t="shared" si="48"/>
        <v>1.1.02.05.001.06 - Comercio y distribucion; alojamiento; servicios de suministro de comidas y bebidas; servicios de transporte; y servicios de distribucion de electricidad, gas y agua</v>
      </c>
      <c r="F206" s="19" t="str">
        <f t="shared" si="48"/>
        <v>1.2.3.2.09-VENTA DE BIENES Y SERVICIOS</v>
      </c>
      <c r="G206" s="19" t="str">
        <f t="shared" si="48"/>
        <v>4-Comercio y distribución alojamiento servicios de</v>
      </c>
      <c r="H206" s="19">
        <f t="shared" ref="H206:W221" si="49">+H14+H82</f>
        <v>231536901</v>
      </c>
      <c r="I206" s="19">
        <f t="shared" si="49"/>
        <v>231536901</v>
      </c>
      <c r="J206" s="19">
        <f t="shared" si="49"/>
        <v>0</v>
      </c>
      <c r="K206" s="19">
        <f t="shared" si="49"/>
        <v>0</v>
      </c>
      <c r="L206" s="19">
        <f t="shared" si="49"/>
        <v>0</v>
      </c>
      <c r="M206" s="19">
        <f t="shared" si="49"/>
        <v>0</v>
      </c>
      <c r="N206" s="19">
        <f t="shared" si="49"/>
        <v>0</v>
      </c>
      <c r="O206" s="19">
        <f t="shared" si="49"/>
        <v>231536901</v>
      </c>
      <c r="P206" s="19">
        <f t="shared" si="49"/>
        <v>111026844</v>
      </c>
      <c r="Q206" s="19">
        <f t="shared" si="49"/>
        <v>22992270</v>
      </c>
      <c r="R206" s="19">
        <f t="shared" si="49"/>
        <v>134019114</v>
      </c>
      <c r="S206" s="19">
        <f t="shared" si="49"/>
        <v>102050243</v>
      </c>
      <c r="T206" s="19">
        <f t="shared" si="49"/>
        <v>21494159</v>
      </c>
      <c r="U206" s="19">
        <f t="shared" si="49"/>
        <v>123544402</v>
      </c>
      <c r="V206" s="19">
        <f t="shared" si="49"/>
        <v>10474712</v>
      </c>
      <c r="W206" s="19">
        <f t="shared" si="49"/>
        <v>97517787</v>
      </c>
    </row>
    <row r="207" spans="2:23">
      <c r="B207" s="19" t="str">
        <f t="shared" si="48"/>
        <v>1 - ADMINISTRACION CENTRAL</v>
      </c>
      <c r="C207" s="19" t="str">
        <f t="shared" si="48"/>
        <v>1-ACUEDUCTO</v>
      </c>
      <c r="D207" s="19" t="str">
        <f t="shared" si="48"/>
        <v>06-CMO</v>
      </c>
      <c r="E207" s="19" t="str">
        <f t="shared" si="48"/>
        <v>1.1.02.05.001.06 - Comercio y distribucion; alojamiento; servicios de suministro de comidas y bebidas; servicios de transporte; y servicios de distribucion de electricidad, gas y agua</v>
      </c>
      <c r="F207" s="19" t="str">
        <f t="shared" si="48"/>
        <v>1.2.3.2.09-VENTA DE BIENES Y SERVICIOS</v>
      </c>
      <c r="G207" s="19" t="str">
        <f t="shared" si="48"/>
        <v>4-Comercio y distribución alojamiento servicios de</v>
      </c>
      <c r="H207" s="19">
        <f t="shared" si="49"/>
        <v>445944118</v>
      </c>
      <c r="I207" s="19">
        <f t="shared" si="49"/>
        <v>445944118</v>
      </c>
      <c r="J207" s="19">
        <f t="shared" si="49"/>
        <v>0</v>
      </c>
      <c r="K207" s="19">
        <f t="shared" si="49"/>
        <v>0</v>
      </c>
      <c r="L207" s="19">
        <f t="shared" si="49"/>
        <v>0</v>
      </c>
      <c r="M207" s="19">
        <f t="shared" si="49"/>
        <v>0</v>
      </c>
      <c r="N207" s="19">
        <f t="shared" si="49"/>
        <v>0</v>
      </c>
      <c r="O207" s="19">
        <f t="shared" si="49"/>
        <v>445944118</v>
      </c>
      <c r="P207" s="19">
        <f t="shared" si="49"/>
        <v>184981694</v>
      </c>
      <c r="Q207" s="19">
        <f t="shared" si="49"/>
        <v>33550467</v>
      </c>
      <c r="R207" s="19">
        <f t="shared" si="49"/>
        <v>218532161</v>
      </c>
      <c r="S207" s="19">
        <f t="shared" si="49"/>
        <v>131648035</v>
      </c>
      <c r="T207" s="19">
        <f t="shared" si="49"/>
        <v>23564284</v>
      </c>
      <c r="U207" s="19">
        <f t="shared" si="49"/>
        <v>155212319</v>
      </c>
      <c r="V207" s="19">
        <f t="shared" si="49"/>
        <v>63319842</v>
      </c>
      <c r="W207" s="19">
        <f t="shared" si="49"/>
        <v>227411957</v>
      </c>
    </row>
    <row r="208" spans="2:23">
      <c r="B208" s="19" t="str">
        <f t="shared" si="48"/>
        <v>1 - ADMINISTRACION CENTRAL</v>
      </c>
      <c r="C208" s="19" t="str">
        <f t="shared" si="48"/>
        <v>1-ACUEDUCTO</v>
      </c>
      <c r="D208" s="19" t="str">
        <f t="shared" si="48"/>
        <v>07-CMI</v>
      </c>
      <c r="E208" s="19" t="str">
        <f t="shared" si="48"/>
        <v>1.1.02.05.001.06 - Comercio y distribucion; alojamiento; servicios de suministro de comidas y bebidas; servicios de transporte; y servicios de distribucion de electricidad, gas y agua</v>
      </c>
      <c r="F208" s="19" t="str">
        <f t="shared" si="48"/>
        <v>1.2.3.2.09-VENTA DE BIENES Y SERVICIOS</v>
      </c>
      <c r="G208" s="19" t="str">
        <f t="shared" si="48"/>
        <v>4-Comercio y distribución alojamiento servicios de</v>
      </c>
      <c r="H208" s="19">
        <f t="shared" si="49"/>
        <v>493384981</v>
      </c>
      <c r="I208" s="19">
        <f t="shared" si="49"/>
        <v>493384981</v>
      </c>
      <c r="J208" s="19">
        <f t="shared" si="49"/>
        <v>0</v>
      </c>
      <c r="K208" s="19">
        <f t="shared" si="49"/>
        <v>0</v>
      </c>
      <c r="L208" s="19">
        <f t="shared" si="49"/>
        <v>0</v>
      </c>
      <c r="M208" s="19">
        <f t="shared" si="49"/>
        <v>0</v>
      </c>
      <c r="N208" s="19">
        <f t="shared" si="49"/>
        <v>0</v>
      </c>
      <c r="O208" s="19">
        <f t="shared" si="49"/>
        <v>493384981</v>
      </c>
      <c r="P208" s="19">
        <f t="shared" si="49"/>
        <v>157391424</v>
      </c>
      <c r="Q208" s="19">
        <f t="shared" si="49"/>
        <v>27665072</v>
      </c>
      <c r="R208" s="19">
        <f t="shared" si="49"/>
        <v>185056496</v>
      </c>
      <c r="S208" s="19">
        <f t="shared" si="49"/>
        <v>118838033</v>
      </c>
      <c r="T208" s="19">
        <f t="shared" si="49"/>
        <v>18765108</v>
      </c>
      <c r="U208" s="19">
        <f t="shared" si="49"/>
        <v>137603141</v>
      </c>
      <c r="V208" s="19">
        <f t="shared" si="49"/>
        <v>47453355</v>
      </c>
      <c r="W208" s="19">
        <f t="shared" si="49"/>
        <v>308328485</v>
      </c>
    </row>
    <row r="209" spans="2:23">
      <c r="B209" s="19" t="str">
        <f t="shared" si="48"/>
        <v>1 - ADMINISTRACION CENTRAL</v>
      </c>
      <c r="C209" s="19" t="str">
        <f t="shared" si="48"/>
        <v>1-ACUEDUCTO</v>
      </c>
      <c r="D209" s="19" t="str">
        <f t="shared" si="48"/>
        <v>08-CMT</v>
      </c>
      <c r="E209" s="19" t="str">
        <f t="shared" si="48"/>
        <v>1.1.02.05.001.06 - Comercio y distribucion; alojamiento; servicios de suministro de comidas y bebidas; servicios de transporte; y servicios de distribucion de electricidad, gas y agua</v>
      </c>
      <c r="F209" s="19" t="str">
        <f t="shared" si="48"/>
        <v>1.2.3.2.09-VENTA DE BIENES Y SERVICIOS</v>
      </c>
      <c r="G209" s="19" t="str">
        <f t="shared" si="48"/>
        <v>4-Comercio y distribución alojamiento servicios de</v>
      </c>
      <c r="H209" s="19">
        <f t="shared" si="49"/>
        <v>9488173</v>
      </c>
      <c r="I209" s="19">
        <f t="shared" si="49"/>
        <v>9488173</v>
      </c>
      <c r="J209" s="19">
        <f t="shared" si="49"/>
        <v>0</v>
      </c>
      <c r="K209" s="19">
        <f t="shared" si="49"/>
        <v>0</v>
      </c>
      <c r="L209" s="19">
        <f t="shared" si="49"/>
        <v>0</v>
      </c>
      <c r="M209" s="19">
        <f t="shared" si="49"/>
        <v>0</v>
      </c>
      <c r="N209" s="19">
        <f t="shared" si="49"/>
        <v>0</v>
      </c>
      <c r="O209" s="19">
        <f t="shared" si="49"/>
        <v>9488173</v>
      </c>
      <c r="P209" s="19">
        <f t="shared" si="49"/>
        <v>2820602</v>
      </c>
      <c r="Q209" s="19">
        <f t="shared" si="49"/>
        <v>506434</v>
      </c>
      <c r="R209" s="19">
        <f t="shared" si="49"/>
        <v>3327036</v>
      </c>
      <c r="S209" s="19">
        <f t="shared" si="49"/>
        <v>2047224</v>
      </c>
      <c r="T209" s="19">
        <f t="shared" si="49"/>
        <v>351810</v>
      </c>
      <c r="U209" s="19">
        <f t="shared" si="49"/>
        <v>2399034</v>
      </c>
      <c r="V209" s="19">
        <f t="shared" si="49"/>
        <v>928002</v>
      </c>
      <c r="W209" s="19">
        <f t="shared" si="49"/>
        <v>6161137</v>
      </c>
    </row>
    <row r="210" spans="2:23">
      <c r="B210" s="19" t="str">
        <f t="shared" si="48"/>
        <v>1 - ADMINISTRACION CENTRAL</v>
      </c>
      <c r="C210" s="19" t="str">
        <f t="shared" si="48"/>
        <v>1-ACUEDUCTO</v>
      </c>
      <c r="D210" s="19" t="str">
        <f t="shared" si="48"/>
        <v>09-Aportes de Conexión</v>
      </c>
      <c r="E210" s="19" t="str">
        <f t="shared" si="48"/>
        <v>1.1.02.05.001.06 - Comercio y distribucion; alojamiento; servicios de suministro de comidas y bebidas; servicios de transporte; y servicios de distribucion de electricidad, gas y agua</v>
      </c>
      <c r="F210" s="19" t="str">
        <f t="shared" si="48"/>
        <v>1.2.3.2.09-VENTA DE BIENES Y SERVICIOS</v>
      </c>
      <c r="G210" s="19" t="str">
        <f t="shared" si="48"/>
        <v>4-Comercio y distribución alojamiento servicios de</v>
      </c>
      <c r="H210" s="19">
        <f t="shared" si="49"/>
        <v>16000000</v>
      </c>
      <c r="I210" s="19">
        <f t="shared" si="49"/>
        <v>16000000</v>
      </c>
      <c r="J210" s="19">
        <f t="shared" si="49"/>
        <v>0</v>
      </c>
      <c r="K210" s="19">
        <f t="shared" si="49"/>
        <v>0</v>
      </c>
      <c r="L210" s="19">
        <f t="shared" si="49"/>
        <v>0</v>
      </c>
      <c r="M210" s="19">
        <f t="shared" si="49"/>
        <v>0</v>
      </c>
      <c r="N210" s="19">
        <f t="shared" si="49"/>
        <v>0</v>
      </c>
      <c r="O210" s="19">
        <f t="shared" si="49"/>
        <v>16000000</v>
      </c>
      <c r="P210" s="19">
        <f t="shared" si="49"/>
        <v>3393230</v>
      </c>
      <c r="Q210" s="19">
        <f t="shared" si="49"/>
        <v>931123</v>
      </c>
      <c r="R210" s="19">
        <f t="shared" si="49"/>
        <v>4324353</v>
      </c>
      <c r="S210" s="19">
        <f t="shared" si="49"/>
        <v>2531425</v>
      </c>
      <c r="T210" s="19">
        <f t="shared" si="49"/>
        <v>931123</v>
      </c>
      <c r="U210" s="19">
        <f t="shared" si="49"/>
        <v>3462548</v>
      </c>
      <c r="V210" s="19">
        <f t="shared" si="49"/>
        <v>861805</v>
      </c>
      <c r="W210" s="19">
        <f t="shared" si="49"/>
        <v>11675647</v>
      </c>
    </row>
    <row r="211" spans="2:23">
      <c r="B211" s="19" t="str">
        <f t="shared" si="48"/>
        <v>1 - ADMINISTRACION CENTRAL</v>
      </c>
      <c r="C211" s="19" t="str">
        <f t="shared" si="48"/>
        <v>1-ACUEDUCTO</v>
      </c>
      <c r="D211" s="19" t="str">
        <f t="shared" si="48"/>
        <v>10-Reconexiones</v>
      </c>
      <c r="E211" s="19" t="str">
        <f t="shared" si="48"/>
        <v>1.1.02.05.001.06 - Comercio y distribucion; alojamiento; servicios de suministro de comidas y bebidas; servicios de transporte; y servicios de distribucion de electricidad, gas y agua</v>
      </c>
      <c r="F211" s="19" t="str">
        <f t="shared" si="48"/>
        <v>1.2.3.2.09-VENTA DE BIENES Y SERVICIOS</v>
      </c>
      <c r="G211" s="19" t="str">
        <f t="shared" si="48"/>
        <v>4-Comercio y distribución alojamiento servicios de</v>
      </c>
      <c r="H211" s="19">
        <f t="shared" si="49"/>
        <v>11000000</v>
      </c>
      <c r="I211" s="19">
        <f t="shared" si="49"/>
        <v>11000000</v>
      </c>
      <c r="J211" s="19">
        <f t="shared" si="49"/>
        <v>0</v>
      </c>
      <c r="K211" s="19">
        <f t="shared" si="49"/>
        <v>0</v>
      </c>
      <c r="L211" s="19">
        <f t="shared" si="49"/>
        <v>0</v>
      </c>
      <c r="M211" s="19">
        <f t="shared" si="49"/>
        <v>0</v>
      </c>
      <c r="N211" s="19">
        <f t="shared" si="49"/>
        <v>0</v>
      </c>
      <c r="O211" s="19">
        <f t="shared" si="49"/>
        <v>11000000</v>
      </c>
      <c r="P211" s="19">
        <f t="shared" si="49"/>
        <v>0</v>
      </c>
      <c r="Q211" s="19">
        <f t="shared" si="49"/>
        <v>0</v>
      </c>
      <c r="R211" s="19">
        <f t="shared" si="49"/>
        <v>0</v>
      </c>
      <c r="S211" s="19">
        <f t="shared" si="49"/>
        <v>0</v>
      </c>
      <c r="T211" s="19">
        <f t="shared" si="49"/>
        <v>0</v>
      </c>
      <c r="U211" s="19">
        <f t="shared" si="49"/>
        <v>0</v>
      </c>
      <c r="V211" s="19">
        <f t="shared" si="49"/>
        <v>0</v>
      </c>
      <c r="W211" s="19">
        <f t="shared" si="49"/>
        <v>11000000</v>
      </c>
    </row>
    <row r="212" spans="2:23">
      <c r="B212" s="19" t="str">
        <f t="shared" si="48"/>
        <v>1 - ADMINISTRACION CENTRAL</v>
      </c>
      <c r="C212" s="19" t="str">
        <f t="shared" si="48"/>
        <v>1-ACUEDUCTO</v>
      </c>
      <c r="D212" s="19" t="str">
        <f t="shared" si="48"/>
        <v xml:space="preserve">11-Otros Servicios </v>
      </c>
      <c r="E212" s="19" t="str">
        <f t="shared" si="48"/>
        <v>1.1.02.05.001.06 - Comercio y distribucion; alojamiento; servicios de suministro de comidas y bebidas; servicios de transporte; y servicios de distribucion de electricidad, gas y agua</v>
      </c>
      <c r="F212" s="19" t="str">
        <f t="shared" si="48"/>
        <v>1.2.3.2.09-VENTA DE BIENES Y SERVICIOS</v>
      </c>
      <c r="G212" s="19" t="str">
        <f t="shared" si="48"/>
        <v>4-Comercio y distribución alojamiento servicios de</v>
      </c>
      <c r="H212" s="19">
        <f t="shared" si="49"/>
        <v>34000000</v>
      </c>
      <c r="I212" s="19">
        <f t="shared" si="49"/>
        <v>34000000</v>
      </c>
      <c r="J212" s="19">
        <f t="shared" si="49"/>
        <v>0</v>
      </c>
      <c r="K212" s="19">
        <f t="shared" si="49"/>
        <v>0</v>
      </c>
      <c r="L212" s="19">
        <f t="shared" si="49"/>
        <v>0</v>
      </c>
      <c r="M212" s="19">
        <f t="shared" si="49"/>
        <v>0</v>
      </c>
      <c r="N212" s="19">
        <f t="shared" si="49"/>
        <v>0</v>
      </c>
      <c r="O212" s="19">
        <f t="shared" si="49"/>
        <v>34000000</v>
      </c>
      <c r="P212" s="19">
        <f t="shared" si="49"/>
        <v>0</v>
      </c>
      <c r="Q212" s="19">
        <f t="shared" si="49"/>
        <v>0</v>
      </c>
      <c r="R212" s="19">
        <f t="shared" si="49"/>
        <v>0</v>
      </c>
      <c r="S212" s="19">
        <f t="shared" si="49"/>
        <v>0</v>
      </c>
      <c r="T212" s="19">
        <f t="shared" si="49"/>
        <v>0</v>
      </c>
      <c r="U212" s="19">
        <f t="shared" si="49"/>
        <v>0</v>
      </c>
      <c r="V212" s="19">
        <f t="shared" si="49"/>
        <v>0</v>
      </c>
      <c r="W212" s="19">
        <f t="shared" si="49"/>
        <v>34000000</v>
      </c>
    </row>
    <row r="213" spans="2:23">
      <c r="B213" s="19" t="str">
        <f t="shared" si="48"/>
        <v>1 - ADMINISTRACION CENTRAL</v>
      </c>
      <c r="C213" s="19" t="str">
        <f t="shared" si="48"/>
        <v>1-ACUEDUCTO</v>
      </c>
      <c r="D213" s="19" t="str">
        <f t="shared" si="48"/>
        <v>18-Intereses por Mora</v>
      </c>
      <c r="E213" s="19" t="str">
        <f t="shared" si="48"/>
        <v>1.1.02.03.002 - Intereses de mora</v>
      </c>
      <c r="F213" s="19" t="str">
        <f t="shared" si="48"/>
        <v>1.2.3.2.07-OTRAS MULTAS, SANCIONES E INTERESES DE MORA</v>
      </c>
      <c r="G213" s="19" t="str">
        <f t="shared" si="48"/>
        <v>3-Intereses de mora</v>
      </c>
      <c r="H213" s="19">
        <f t="shared" si="49"/>
        <v>4000000</v>
      </c>
      <c r="I213" s="19">
        <f t="shared" si="49"/>
        <v>4000000</v>
      </c>
      <c r="J213" s="19">
        <f t="shared" si="49"/>
        <v>0</v>
      </c>
      <c r="K213" s="19">
        <f t="shared" si="49"/>
        <v>0</v>
      </c>
      <c r="L213" s="19">
        <f t="shared" si="49"/>
        <v>0</v>
      </c>
      <c r="M213" s="19">
        <f t="shared" si="49"/>
        <v>0</v>
      </c>
      <c r="N213" s="19">
        <f t="shared" si="49"/>
        <v>0</v>
      </c>
      <c r="O213" s="19">
        <f t="shared" si="49"/>
        <v>4000000</v>
      </c>
      <c r="P213" s="19">
        <f t="shared" si="49"/>
        <v>10243420</v>
      </c>
      <c r="Q213" s="19">
        <f t="shared" si="49"/>
        <v>1740106</v>
      </c>
      <c r="R213" s="19">
        <f t="shared" si="49"/>
        <v>11983526</v>
      </c>
      <c r="S213" s="19">
        <f t="shared" si="49"/>
        <v>3079539</v>
      </c>
      <c r="T213" s="19">
        <f t="shared" si="49"/>
        <v>630773</v>
      </c>
      <c r="U213" s="19">
        <f t="shared" si="49"/>
        <v>3710312</v>
      </c>
      <c r="V213" s="19">
        <f t="shared" si="49"/>
        <v>8273214</v>
      </c>
      <c r="W213" s="19">
        <f t="shared" si="49"/>
        <v>-7983526</v>
      </c>
    </row>
    <row r="214" spans="2:23">
      <c r="B214" s="19" t="str">
        <f t="shared" si="48"/>
        <v>1 - ADMINISTRACION CENTRAL</v>
      </c>
      <c r="C214" s="19" t="str">
        <f t="shared" si="48"/>
        <v>1-ACUEDUCTO</v>
      </c>
      <c r="D214" s="19" t="str">
        <f t="shared" si="48"/>
        <v>19-Subsidio CF</v>
      </c>
      <c r="E214" s="19" t="str">
        <f t="shared" si="48"/>
        <v>1.1.02.06.007.02.05.01 - Subsidios de acueducto</v>
      </c>
      <c r="F214" s="19" t="str">
        <f t="shared" si="48"/>
        <v>1.2.3.3.05-SUBVENCIONES</v>
      </c>
      <c r="G214" s="19" t="str">
        <f t="shared" si="48"/>
        <v>9-Subsidios de acueducto</v>
      </c>
      <c r="H214" s="19">
        <f t="shared" si="49"/>
        <v>107836828</v>
      </c>
      <c r="I214" s="19">
        <f t="shared" si="49"/>
        <v>107836828</v>
      </c>
      <c r="J214" s="19">
        <f t="shared" si="49"/>
        <v>0</v>
      </c>
      <c r="K214" s="19">
        <f t="shared" si="49"/>
        <v>0</v>
      </c>
      <c r="L214" s="19">
        <f t="shared" si="49"/>
        <v>0</v>
      </c>
      <c r="M214" s="19">
        <f t="shared" si="49"/>
        <v>0</v>
      </c>
      <c r="N214" s="19">
        <f t="shared" si="49"/>
        <v>0</v>
      </c>
      <c r="O214" s="19">
        <f t="shared" si="49"/>
        <v>107836828</v>
      </c>
      <c r="P214" s="19">
        <f t="shared" si="49"/>
        <v>35678554</v>
      </c>
      <c r="Q214" s="19">
        <f t="shared" si="49"/>
        <v>7516894</v>
      </c>
      <c r="R214" s="19">
        <f t="shared" si="49"/>
        <v>43195448</v>
      </c>
      <c r="S214" s="19">
        <f t="shared" si="49"/>
        <v>3721282</v>
      </c>
      <c r="T214" s="19">
        <f t="shared" si="49"/>
        <v>4092709</v>
      </c>
      <c r="U214" s="19">
        <f t="shared" si="49"/>
        <v>7813991</v>
      </c>
      <c r="V214" s="19">
        <f t="shared" si="49"/>
        <v>35381457</v>
      </c>
      <c r="W214" s="19">
        <f t="shared" si="49"/>
        <v>64641380</v>
      </c>
    </row>
    <row r="215" spans="2:23">
      <c r="B215" s="19" t="str">
        <f t="shared" si="48"/>
        <v>1 - ADMINISTRACION CENTRAL</v>
      </c>
      <c r="C215" s="19" t="str">
        <f t="shared" si="48"/>
        <v>1-ACUEDUCTO</v>
      </c>
      <c r="D215" s="19" t="str">
        <f t="shared" si="48"/>
        <v>21-CMO</v>
      </c>
      <c r="E215" s="19" t="str">
        <f t="shared" si="48"/>
        <v>1.1.02.06.007.02.05.01 - Subsidios de acueducto</v>
      </c>
      <c r="F215" s="19" t="str">
        <f t="shared" si="48"/>
        <v>1.2.3.3.05-SUBVENCIONES</v>
      </c>
      <c r="G215" s="19" t="str">
        <f t="shared" si="48"/>
        <v>9-Subsidios de acueducto</v>
      </c>
      <c r="H215" s="19">
        <f t="shared" si="49"/>
        <v>118140143</v>
      </c>
      <c r="I215" s="19">
        <f t="shared" si="49"/>
        <v>118140143</v>
      </c>
      <c r="J215" s="19">
        <f t="shared" si="49"/>
        <v>0</v>
      </c>
      <c r="K215" s="19">
        <f t="shared" si="49"/>
        <v>0</v>
      </c>
      <c r="L215" s="19">
        <f t="shared" si="49"/>
        <v>0</v>
      </c>
      <c r="M215" s="19">
        <f t="shared" si="49"/>
        <v>0</v>
      </c>
      <c r="N215" s="19">
        <f t="shared" si="49"/>
        <v>0</v>
      </c>
      <c r="O215" s="19">
        <f t="shared" si="49"/>
        <v>118140143</v>
      </c>
      <c r="P215" s="19">
        <f t="shared" si="49"/>
        <v>39962869</v>
      </c>
      <c r="Q215" s="19">
        <f t="shared" si="49"/>
        <v>8052318</v>
      </c>
      <c r="R215" s="19">
        <f t="shared" si="49"/>
        <v>48015187</v>
      </c>
      <c r="S215" s="19">
        <f t="shared" si="49"/>
        <v>6272887</v>
      </c>
      <c r="T215" s="19">
        <f t="shared" si="49"/>
        <v>6411337</v>
      </c>
      <c r="U215" s="19">
        <f t="shared" si="49"/>
        <v>12684224</v>
      </c>
      <c r="V215" s="19">
        <f t="shared" si="49"/>
        <v>35330963</v>
      </c>
      <c r="W215" s="19">
        <f t="shared" si="49"/>
        <v>70124956</v>
      </c>
    </row>
    <row r="216" spans="2:23">
      <c r="B216" s="19" t="str">
        <f t="shared" si="48"/>
        <v>1 - ADMINISTRACION CENTRAL</v>
      </c>
      <c r="C216" s="19" t="str">
        <f t="shared" si="48"/>
        <v>1-ACUEDUCTO</v>
      </c>
      <c r="D216" s="19" t="str">
        <f t="shared" si="48"/>
        <v>22-CMI</v>
      </c>
      <c r="E216" s="19" t="str">
        <f t="shared" si="48"/>
        <v>1.1.02.06.007.02.05.01 - Subsidios de acueducto</v>
      </c>
      <c r="F216" s="19" t="str">
        <f t="shared" si="48"/>
        <v>1.2.3.3.05-SUBVENCIONES</v>
      </c>
      <c r="G216" s="19" t="str">
        <f t="shared" si="48"/>
        <v>9-Subsidios de acueducto</v>
      </c>
      <c r="H216" s="19">
        <f t="shared" si="49"/>
        <v>130708244</v>
      </c>
      <c r="I216" s="19">
        <f t="shared" si="49"/>
        <v>130708244</v>
      </c>
      <c r="J216" s="19">
        <f t="shared" si="49"/>
        <v>0</v>
      </c>
      <c r="K216" s="19">
        <f t="shared" si="49"/>
        <v>0</v>
      </c>
      <c r="L216" s="19">
        <f t="shared" si="49"/>
        <v>0</v>
      </c>
      <c r="M216" s="19">
        <f t="shared" si="49"/>
        <v>0</v>
      </c>
      <c r="N216" s="19">
        <f t="shared" si="49"/>
        <v>0</v>
      </c>
      <c r="O216" s="19">
        <f t="shared" si="49"/>
        <v>130708244</v>
      </c>
      <c r="P216" s="19">
        <f t="shared" si="49"/>
        <v>26776184</v>
      </c>
      <c r="Q216" s="19">
        <f t="shared" si="49"/>
        <v>5309439</v>
      </c>
      <c r="R216" s="19">
        <f t="shared" si="49"/>
        <v>32085623</v>
      </c>
      <c r="S216" s="19">
        <f t="shared" si="49"/>
        <v>264122</v>
      </c>
      <c r="T216" s="19">
        <f t="shared" si="49"/>
        <v>269951</v>
      </c>
      <c r="U216" s="19">
        <f t="shared" si="49"/>
        <v>534073</v>
      </c>
      <c r="V216" s="19">
        <f t="shared" si="49"/>
        <v>31551550</v>
      </c>
      <c r="W216" s="19">
        <f t="shared" si="49"/>
        <v>98622621</v>
      </c>
    </row>
    <row r="217" spans="2:23">
      <c r="B217" s="19" t="str">
        <f t="shared" si="48"/>
        <v>1 - ADMINISTRACION CENTRAL</v>
      </c>
      <c r="C217" s="19" t="str">
        <f t="shared" si="48"/>
        <v>1-ACUEDUCTO</v>
      </c>
      <c r="D217" s="19" t="str">
        <f t="shared" si="48"/>
        <v>23-CMT</v>
      </c>
      <c r="E217" s="19" t="str">
        <f t="shared" si="48"/>
        <v>1.1.02.06.007.02.05.01 - Subsidios de acueducto</v>
      </c>
      <c r="F217" s="19" t="str">
        <f t="shared" si="48"/>
        <v>1.2.3.3.05-SUBVENCIONES</v>
      </c>
      <c r="G217" s="19" t="str">
        <f t="shared" si="48"/>
        <v>9-Subsidios de acueducto</v>
      </c>
      <c r="H217" s="19">
        <f t="shared" si="49"/>
        <v>2513622</v>
      </c>
      <c r="I217" s="19">
        <f t="shared" si="49"/>
        <v>2513622</v>
      </c>
      <c r="J217" s="19">
        <f t="shared" si="49"/>
        <v>0</v>
      </c>
      <c r="K217" s="19">
        <f t="shared" si="49"/>
        <v>0</v>
      </c>
      <c r="L217" s="19">
        <f t="shared" si="49"/>
        <v>0</v>
      </c>
      <c r="M217" s="19">
        <f t="shared" si="49"/>
        <v>0</v>
      </c>
      <c r="N217" s="19">
        <f t="shared" si="49"/>
        <v>0</v>
      </c>
      <c r="O217" s="19">
        <f t="shared" si="49"/>
        <v>2513622</v>
      </c>
      <c r="P217" s="19">
        <f t="shared" si="49"/>
        <v>567166</v>
      </c>
      <c r="Q217" s="19">
        <f t="shared" si="49"/>
        <v>113780</v>
      </c>
      <c r="R217" s="19">
        <f t="shared" si="49"/>
        <v>680946</v>
      </c>
      <c r="S217" s="19">
        <f t="shared" si="49"/>
        <v>66030</v>
      </c>
      <c r="T217" s="19">
        <f t="shared" si="49"/>
        <v>67488</v>
      </c>
      <c r="U217" s="19">
        <f t="shared" si="49"/>
        <v>133518</v>
      </c>
      <c r="V217" s="19">
        <f t="shared" si="49"/>
        <v>547428</v>
      </c>
      <c r="W217" s="19">
        <f t="shared" si="49"/>
        <v>1832676</v>
      </c>
    </row>
    <row r="218" spans="2:23">
      <c r="B218" s="19" t="str">
        <f t="shared" si="48"/>
        <v>1 - ADMINISTRACION CENTRAL</v>
      </c>
      <c r="C218" s="19" t="str">
        <f t="shared" si="48"/>
        <v>1-ACUEDUCTO</v>
      </c>
      <c r="D218" s="19" t="str">
        <f t="shared" si="48"/>
        <v>31-Intereses y Rendimientos Financieros</v>
      </c>
      <c r="E218" s="19" t="str">
        <f t="shared" si="48"/>
        <v>1.2.05.02 - Depositos</v>
      </c>
      <c r="F218" s="19" t="str">
        <f t="shared" si="48"/>
        <v>1.3.2.3.05-OTROS RENDIMIENTOS FINANCIEROS</v>
      </c>
      <c r="G218" s="19" t="str">
        <f t="shared" si="48"/>
        <v>13-Depósitos</v>
      </c>
      <c r="H218" s="19">
        <f t="shared" si="49"/>
        <v>4000000</v>
      </c>
      <c r="I218" s="19">
        <f t="shared" si="49"/>
        <v>4000000</v>
      </c>
      <c r="J218" s="19">
        <f t="shared" si="49"/>
        <v>0</v>
      </c>
      <c r="K218" s="19">
        <f t="shared" si="49"/>
        <v>0</v>
      </c>
      <c r="L218" s="19">
        <f t="shared" si="49"/>
        <v>0</v>
      </c>
      <c r="M218" s="19">
        <f t="shared" si="49"/>
        <v>0</v>
      </c>
      <c r="N218" s="19">
        <f t="shared" si="49"/>
        <v>0</v>
      </c>
      <c r="O218" s="19">
        <f t="shared" si="49"/>
        <v>4000000</v>
      </c>
      <c r="P218" s="19">
        <f t="shared" si="49"/>
        <v>58139.01</v>
      </c>
      <c r="Q218" s="19">
        <f t="shared" si="49"/>
        <v>8553.41</v>
      </c>
      <c r="R218" s="19">
        <f t="shared" si="49"/>
        <v>66692.42</v>
      </c>
      <c r="S218" s="19">
        <f t="shared" si="49"/>
        <v>58139.01</v>
      </c>
      <c r="T218" s="19">
        <f t="shared" si="49"/>
        <v>8553.41</v>
      </c>
      <c r="U218" s="19">
        <f t="shared" si="49"/>
        <v>66692.42</v>
      </c>
      <c r="V218" s="19">
        <f t="shared" si="49"/>
        <v>0</v>
      </c>
      <c r="W218" s="19">
        <f t="shared" si="49"/>
        <v>3933307.58</v>
      </c>
    </row>
    <row r="219" spans="2:23">
      <c r="B219" s="19" t="str">
        <f t="shared" si="48"/>
        <v>1 - ADMINISTRACION CENTRAL</v>
      </c>
      <c r="C219" s="19" t="str">
        <f t="shared" si="48"/>
        <v>1-ACUEDUCTO</v>
      </c>
      <c r="D219" s="19" t="str">
        <f t="shared" si="48"/>
        <v>32-Recargos y Multas</v>
      </c>
      <c r="E219" s="19" t="str">
        <f t="shared" si="48"/>
        <v>1.1.02.03.001.04 - Sanciones contractuales</v>
      </c>
      <c r="F219" s="19" t="str">
        <f t="shared" si="48"/>
        <v>1.2.3.2.07-OTRAS MULTAS, SANCIONES E INTERESES DE MORA</v>
      </c>
      <c r="G219" s="19" t="str">
        <f t="shared" si="48"/>
        <v>2-Sanciones contractuales</v>
      </c>
      <c r="H219" s="19">
        <f t="shared" si="49"/>
        <v>2000</v>
      </c>
      <c r="I219" s="19">
        <f t="shared" si="49"/>
        <v>2000</v>
      </c>
      <c r="J219" s="19">
        <f t="shared" si="49"/>
        <v>0</v>
      </c>
      <c r="K219" s="19">
        <f t="shared" si="49"/>
        <v>0</v>
      </c>
      <c r="L219" s="19">
        <f t="shared" si="49"/>
        <v>0</v>
      </c>
      <c r="M219" s="19">
        <f t="shared" si="49"/>
        <v>0</v>
      </c>
      <c r="N219" s="19">
        <f t="shared" si="49"/>
        <v>0</v>
      </c>
      <c r="O219" s="19">
        <f t="shared" si="49"/>
        <v>2000</v>
      </c>
      <c r="P219" s="19">
        <f t="shared" si="49"/>
        <v>0</v>
      </c>
      <c r="Q219" s="19">
        <f t="shared" si="49"/>
        <v>0</v>
      </c>
      <c r="R219" s="19">
        <f t="shared" si="49"/>
        <v>0</v>
      </c>
      <c r="S219" s="19">
        <f t="shared" si="49"/>
        <v>0</v>
      </c>
      <c r="T219" s="19">
        <f t="shared" si="49"/>
        <v>0</v>
      </c>
      <c r="U219" s="19">
        <f t="shared" si="49"/>
        <v>0</v>
      </c>
      <c r="V219" s="19">
        <f t="shared" si="49"/>
        <v>0</v>
      </c>
      <c r="W219" s="19">
        <f t="shared" si="49"/>
        <v>2000</v>
      </c>
    </row>
    <row r="220" spans="2:23">
      <c r="B220" s="19" t="str">
        <f t="shared" si="48"/>
        <v>1 - ADMINISTRACION CENTRAL</v>
      </c>
      <c r="C220" s="19" t="str">
        <f t="shared" si="48"/>
        <v>1-ACUEDUCTO</v>
      </c>
      <c r="D220" s="19" t="str">
        <f t="shared" si="48"/>
        <v>33-Otros Ingresos y  Aprovechamientos</v>
      </c>
      <c r="E220" s="19" t="str">
        <f t="shared" si="48"/>
        <v>1.1.02.05.002.09 - Servicios para la comunidad, sociales y personales</v>
      </c>
      <c r="F220" s="19" t="str">
        <f t="shared" si="48"/>
        <v>1.2.3.2.09-VENTA DE BIENES Y SERVICIOS</v>
      </c>
      <c r="G220" s="19" t="str">
        <f t="shared" si="48"/>
        <v>7-Servicios para la comunidad, sociales y personales</v>
      </c>
      <c r="H220" s="19">
        <f t="shared" si="49"/>
        <v>13000000</v>
      </c>
      <c r="I220" s="19">
        <f t="shared" si="49"/>
        <v>13000000</v>
      </c>
      <c r="J220" s="19">
        <f t="shared" si="49"/>
        <v>0</v>
      </c>
      <c r="K220" s="19">
        <f t="shared" si="49"/>
        <v>0</v>
      </c>
      <c r="L220" s="19">
        <f t="shared" si="49"/>
        <v>0</v>
      </c>
      <c r="M220" s="19">
        <f t="shared" si="49"/>
        <v>0</v>
      </c>
      <c r="N220" s="19">
        <f t="shared" si="49"/>
        <v>0</v>
      </c>
      <c r="O220" s="19">
        <f t="shared" si="49"/>
        <v>13000000</v>
      </c>
      <c r="P220" s="19">
        <f t="shared" si="49"/>
        <v>5620513</v>
      </c>
      <c r="Q220" s="19">
        <f t="shared" si="49"/>
        <v>3792873</v>
      </c>
      <c r="R220" s="19">
        <f t="shared" si="49"/>
        <v>9413386</v>
      </c>
      <c r="S220" s="19">
        <f t="shared" si="49"/>
        <v>5337306</v>
      </c>
      <c r="T220" s="19">
        <f t="shared" si="49"/>
        <v>3717787</v>
      </c>
      <c r="U220" s="19">
        <f t="shared" si="49"/>
        <v>9055093</v>
      </c>
      <c r="V220" s="19">
        <f t="shared" si="49"/>
        <v>358293</v>
      </c>
      <c r="W220" s="19">
        <f t="shared" si="49"/>
        <v>3586614</v>
      </c>
    </row>
    <row r="221" spans="2:23">
      <c r="B221" s="19" t="str">
        <f t="shared" si="48"/>
        <v>1 - ADMINISTRACION CENTRAL</v>
      </c>
      <c r="C221" s="19" t="str">
        <f t="shared" si="48"/>
        <v>1-ACUEDUCTO</v>
      </c>
      <c r="D221" s="19" t="str">
        <f t="shared" si="48"/>
        <v>34-Superávit Vigencias Anteriores - Saldos Iniciales</v>
      </c>
      <c r="E221" s="19" t="str">
        <f t="shared" si="48"/>
        <v>1.2.10.02 - Superavit fiscal</v>
      </c>
      <c r="F221" s="19" t="str">
        <f t="shared" si="48"/>
        <v>1.3.3.2.09-R.B. VENTA DE BIENES Y SERVICIOS</v>
      </c>
      <c r="G221" s="19" t="str">
        <f t="shared" si="48"/>
        <v>16-Superávit fiscal</v>
      </c>
      <c r="H221" s="19">
        <f t="shared" si="49"/>
        <v>2000</v>
      </c>
      <c r="I221" s="19">
        <f t="shared" si="49"/>
        <v>2000</v>
      </c>
      <c r="J221" s="19">
        <f t="shared" si="49"/>
        <v>50673.63</v>
      </c>
      <c r="K221" s="19">
        <f t="shared" si="49"/>
        <v>0</v>
      </c>
      <c r="L221" s="19">
        <f t="shared" si="49"/>
        <v>0</v>
      </c>
      <c r="M221" s="19">
        <f t="shared" si="49"/>
        <v>0</v>
      </c>
      <c r="N221" s="19">
        <f t="shared" si="49"/>
        <v>50673.63</v>
      </c>
      <c r="O221" s="19">
        <f t="shared" si="49"/>
        <v>52673.63</v>
      </c>
      <c r="P221" s="19">
        <f t="shared" si="49"/>
        <v>50673.63</v>
      </c>
      <c r="Q221" s="19">
        <f t="shared" si="49"/>
        <v>0</v>
      </c>
      <c r="R221" s="19">
        <f t="shared" si="49"/>
        <v>50673.63</v>
      </c>
      <c r="S221" s="19">
        <f t="shared" si="49"/>
        <v>50673.63</v>
      </c>
      <c r="T221" s="19">
        <f t="shared" si="49"/>
        <v>0</v>
      </c>
      <c r="U221" s="19">
        <f t="shared" si="49"/>
        <v>50673.63</v>
      </c>
      <c r="V221" s="19">
        <f t="shared" si="49"/>
        <v>0</v>
      </c>
      <c r="W221" s="19">
        <f t="shared" ref="W221" si="50">+W29+W97</f>
        <v>2000</v>
      </c>
    </row>
    <row r="222" spans="2:23">
      <c r="B222" s="19" t="str">
        <f t="shared" ref="B222:G237" si="51">+B30</f>
        <v>1 - ADMINISTRACION CENTRAL</v>
      </c>
      <c r="C222" s="19" t="str">
        <f t="shared" si="51"/>
        <v>1-ACUEDUCTO</v>
      </c>
      <c r="D222" s="19" t="str">
        <f t="shared" si="51"/>
        <v>35-Recuperación cartera Propia</v>
      </c>
      <c r="E222" s="19" t="str">
        <f t="shared" si="51"/>
        <v>1.2.09.03 - De personas naturales</v>
      </c>
      <c r="F222" s="19" t="str">
        <f t="shared" si="51"/>
        <v>1.3.1.1.09-RECUPERACION DE CARTERA PRESTAMOS</v>
      </c>
      <c r="G222" s="19" t="str">
        <f t="shared" si="51"/>
        <v>15-De personas naturales</v>
      </c>
      <c r="H222" s="19">
        <f t="shared" ref="H222:W226" si="52">+H30+H98</f>
        <v>12000000</v>
      </c>
      <c r="I222" s="19">
        <f t="shared" si="52"/>
        <v>12000000</v>
      </c>
      <c r="J222" s="19">
        <f t="shared" si="52"/>
        <v>0</v>
      </c>
      <c r="K222" s="19">
        <f t="shared" si="52"/>
        <v>0</v>
      </c>
      <c r="L222" s="19">
        <f t="shared" si="52"/>
        <v>0</v>
      </c>
      <c r="M222" s="19">
        <f t="shared" si="52"/>
        <v>0</v>
      </c>
      <c r="N222" s="19">
        <f t="shared" si="52"/>
        <v>0</v>
      </c>
      <c r="O222" s="19">
        <f t="shared" si="52"/>
        <v>12000000</v>
      </c>
      <c r="P222" s="19">
        <f t="shared" si="52"/>
        <v>0</v>
      </c>
      <c r="Q222" s="19">
        <f t="shared" si="52"/>
        <v>0</v>
      </c>
      <c r="R222" s="19">
        <f t="shared" si="52"/>
        <v>0</v>
      </c>
      <c r="S222" s="19">
        <f t="shared" si="52"/>
        <v>16463094</v>
      </c>
      <c r="T222" s="19">
        <f t="shared" si="52"/>
        <v>159287</v>
      </c>
      <c r="U222" s="19">
        <f t="shared" si="52"/>
        <v>16622381</v>
      </c>
      <c r="V222" s="19">
        <f t="shared" si="52"/>
        <v>-16622381</v>
      </c>
      <c r="W222" s="19">
        <f t="shared" si="52"/>
        <v>12000000</v>
      </c>
    </row>
    <row r="223" spans="2:23">
      <c r="B223" s="19" t="str">
        <f t="shared" si="51"/>
        <v>1 - ADMINISTRACION CENTRAL</v>
      </c>
      <c r="C223" s="19" t="str">
        <f t="shared" si="51"/>
        <v>1-ACUEDUCTO</v>
      </c>
      <c r="D223" s="19" t="str">
        <f t="shared" si="51"/>
        <v>36-Recursos del crédito</v>
      </c>
      <c r="E223" s="19" t="str">
        <f t="shared" si="51"/>
        <v>1.2.07.01.001 - Banca comercial</v>
      </c>
      <c r="F223" s="19" t="str">
        <f t="shared" si="51"/>
        <v>1.3.1.1.05-RECURSOS DE CREDITO INTERNO</v>
      </c>
      <c r="G223" s="19" t="str">
        <f t="shared" si="51"/>
        <v>14-Banca comercial</v>
      </c>
      <c r="H223" s="19">
        <f t="shared" si="52"/>
        <v>2000</v>
      </c>
      <c r="I223" s="19">
        <f t="shared" si="52"/>
        <v>2000</v>
      </c>
      <c r="J223" s="19">
        <f t="shared" si="52"/>
        <v>0</v>
      </c>
      <c r="K223" s="19">
        <f t="shared" si="52"/>
        <v>0</v>
      </c>
      <c r="L223" s="19">
        <f t="shared" si="52"/>
        <v>0</v>
      </c>
      <c r="M223" s="19">
        <f t="shared" si="52"/>
        <v>0</v>
      </c>
      <c r="N223" s="19">
        <f t="shared" si="52"/>
        <v>0</v>
      </c>
      <c r="O223" s="19">
        <f t="shared" si="52"/>
        <v>2000</v>
      </c>
      <c r="P223" s="19">
        <f t="shared" si="52"/>
        <v>0</v>
      </c>
      <c r="Q223" s="19">
        <f t="shared" si="52"/>
        <v>0</v>
      </c>
      <c r="R223" s="19">
        <f t="shared" si="52"/>
        <v>0</v>
      </c>
      <c r="S223" s="19">
        <f t="shared" si="52"/>
        <v>0</v>
      </c>
      <c r="T223" s="19">
        <f t="shared" si="52"/>
        <v>0</v>
      </c>
      <c r="U223" s="19">
        <f t="shared" si="52"/>
        <v>0</v>
      </c>
      <c r="V223" s="19">
        <f t="shared" si="52"/>
        <v>0</v>
      </c>
      <c r="W223" s="19">
        <f t="shared" si="52"/>
        <v>2000</v>
      </c>
    </row>
    <row r="224" spans="2:23">
      <c r="B224" s="19" t="str">
        <f t="shared" si="51"/>
        <v>1 - ADMINISTRACION CENTRAL</v>
      </c>
      <c r="C224" s="19" t="str">
        <f t="shared" si="51"/>
        <v>1-ACUEDUCTO</v>
      </c>
      <c r="D224" s="19" t="str">
        <f t="shared" si="51"/>
        <v>37-Aportes y Contribuciones</v>
      </c>
      <c r="E224" s="19" t="str">
        <f t="shared" si="51"/>
        <v>1.2.15.01.004 - De municipios</v>
      </c>
      <c r="F224" s="19" t="str">
        <f t="shared" si="51"/>
        <v>1.3.1.1.13-CAPITALIZACIONES</v>
      </c>
      <c r="G224" s="19" t="str">
        <f t="shared" si="51"/>
        <v>17-De municipios</v>
      </c>
      <c r="H224" s="19">
        <f t="shared" si="52"/>
        <v>2000</v>
      </c>
      <c r="I224" s="19">
        <f t="shared" si="52"/>
        <v>2000</v>
      </c>
      <c r="J224" s="19">
        <f t="shared" si="52"/>
        <v>0</v>
      </c>
      <c r="K224" s="19">
        <f t="shared" si="52"/>
        <v>0</v>
      </c>
      <c r="L224" s="19">
        <f t="shared" si="52"/>
        <v>0</v>
      </c>
      <c r="M224" s="19">
        <f t="shared" si="52"/>
        <v>0</v>
      </c>
      <c r="N224" s="19">
        <f t="shared" si="52"/>
        <v>0</v>
      </c>
      <c r="O224" s="19">
        <f t="shared" si="52"/>
        <v>2000</v>
      </c>
      <c r="P224" s="19">
        <f t="shared" si="52"/>
        <v>0</v>
      </c>
      <c r="Q224" s="19">
        <f t="shared" si="52"/>
        <v>0</v>
      </c>
      <c r="R224" s="19">
        <f t="shared" si="52"/>
        <v>0</v>
      </c>
      <c r="S224" s="19">
        <f t="shared" si="52"/>
        <v>0</v>
      </c>
      <c r="T224" s="19">
        <f t="shared" si="52"/>
        <v>0</v>
      </c>
      <c r="U224" s="19">
        <f t="shared" si="52"/>
        <v>0</v>
      </c>
      <c r="V224" s="19">
        <f t="shared" si="52"/>
        <v>0</v>
      </c>
      <c r="W224" s="19">
        <f t="shared" si="52"/>
        <v>2000</v>
      </c>
    </row>
    <row r="225" spans="2:23">
      <c r="B225" s="19" t="str">
        <f t="shared" si="51"/>
        <v>1 - ADMINISTRACION CENTRAL</v>
      </c>
      <c r="C225" s="19" t="str">
        <f t="shared" si="51"/>
        <v>1-ACUEDUCTO</v>
      </c>
      <c r="D225" s="19" t="str">
        <f t="shared" si="51"/>
        <v>38-Aportes mediante Convenio</v>
      </c>
      <c r="E225" s="19" t="str">
        <f t="shared" si="51"/>
        <v>1.1.02.06.006.06 - Otras unidades de gobierno</v>
      </c>
      <c r="F225" s="19" t="str">
        <f t="shared" si="51"/>
        <v>1.2.3.3.04-OTRAS TRANSFERENCIAS CORRIENTES DE OTRAS ENTIDADES DEL GOBIERNO GENERAL</v>
      </c>
      <c r="G225" s="19" t="str">
        <f t="shared" si="51"/>
        <v>8-Otras unidades de gobierno</v>
      </c>
      <c r="H225" s="19">
        <f t="shared" si="52"/>
        <v>2000</v>
      </c>
      <c r="I225" s="19">
        <f t="shared" si="52"/>
        <v>2000</v>
      </c>
      <c r="J225" s="19">
        <f t="shared" si="52"/>
        <v>0</v>
      </c>
      <c r="K225" s="19">
        <f t="shared" si="52"/>
        <v>0</v>
      </c>
      <c r="L225" s="19">
        <f t="shared" si="52"/>
        <v>0</v>
      </c>
      <c r="M225" s="19">
        <f t="shared" si="52"/>
        <v>0</v>
      </c>
      <c r="N225" s="19">
        <f t="shared" si="52"/>
        <v>0</v>
      </c>
      <c r="O225" s="19">
        <f t="shared" si="52"/>
        <v>2000</v>
      </c>
      <c r="P225" s="19">
        <f t="shared" si="52"/>
        <v>0</v>
      </c>
      <c r="Q225" s="19">
        <f t="shared" si="52"/>
        <v>0</v>
      </c>
      <c r="R225" s="19">
        <f t="shared" si="52"/>
        <v>0</v>
      </c>
      <c r="S225" s="19">
        <f t="shared" si="52"/>
        <v>0</v>
      </c>
      <c r="T225" s="19">
        <f t="shared" si="52"/>
        <v>0</v>
      </c>
      <c r="U225" s="19">
        <f t="shared" si="52"/>
        <v>0</v>
      </c>
      <c r="V225" s="19">
        <f t="shared" si="52"/>
        <v>0</v>
      </c>
      <c r="W225" s="19">
        <f t="shared" si="52"/>
        <v>2000</v>
      </c>
    </row>
    <row r="226" spans="2:23">
      <c r="B226" s="19" t="str">
        <f t="shared" si="51"/>
        <v>1 - ADMINISTRACION CENTRAL</v>
      </c>
      <c r="C226" s="19" t="str">
        <f t="shared" si="51"/>
        <v>1-ACUEDUCTO</v>
      </c>
      <c r="D226" s="19" t="str">
        <f t="shared" si="51"/>
        <v>39-Arriendo comodato</v>
      </c>
      <c r="E226" s="19" t="str">
        <f t="shared" si="51"/>
        <v>1.1.02.05.002.07 - Servicios financieros y servicios conexos; servicios inmobiliarios; y servicios de arrendamiento y leasing</v>
      </c>
      <c r="F226" s="19" t="str">
        <f t="shared" si="51"/>
        <v>1.2.3.2.09-VENTA DE BIENES Y SERVICIOS</v>
      </c>
      <c r="G226" s="19" t="str">
        <f t="shared" si="51"/>
        <v>6-Servicios financieros y servicios conexos servici</v>
      </c>
      <c r="H226" s="19">
        <f t="shared" si="52"/>
        <v>2000</v>
      </c>
      <c r="I226" s="19">
        <f t="shared" si="52"/>
        <v>2000</v>
      </c>
      <c r="J226" s="19">
        <f t="shared" si="52"/>
        <v>0</v>
      </c>
      <c r="K226" s="19">
        <f t="shared" si="52"/>
        <v>0</v>
      </c>
      <c r="L226" s="19">
        <f t="shared" si="52"/>
        <v>0</v>
      </c>
      <c r="M226" s="19">
        <f t="shared" si="52"/>
        <v>0</v>
      </c>
      <c r="N226" s="19">
        <f t="shared" si="52"/>
        <v>0</v>
      </c>
      <c r="O226" s="19">
        <f t="shared" si="52"/>
        <v>2000</v>
      </c>
      <c r="P226" s="19">
        <f t="shared" si="52"/>
        <v>0</v>
      </c>
      <c r="Q226" s="19">
        <f t="shared" si="52"/>
        <v>0</v>
      </c>
      <c r="R226" s="19">
        <f t="shared" si="52"/>
        <v>0</v>
      </c>
      <c r="S226" s="19">
        <f t="shared" si="52"/>
        <v>0</v>
      </c>
      <c r="T226" s="19">
        <f t="shared" si="52"/>
        <v>0</v>
      </c>
      <c r="U226" s="19">
        <f t="shared" si="52"/>
        <v>0</v>
      </c>
      <c r="V226" s="19">
        <f t="shared" si="52"/>
        <v>0</v>
      </c>
      <c r="W226" s="19">
        <f t="shared" si="52"/>
        <v>2000</v>
      </c>
    </row>
    <row r="227" spans="2:23">
      <c r="B227" s="29" t="s">
        <v>94</v>
      </c>
      <c r="C227" s="29" t="s">
        <v>94</v>
      </c>
      <c r="D227" s="29" t="str">
        <f t="shared" si="51"/>
        <v>Area</v>
      </c>
      <c r="E227" s="29">
        <f t="shared" si="51"/>
        <v>0</v>
      </c>
      <c r="F227" s="29">
        <f t="shared" si="51"/>
        <v>0</v>
      </c>
      <c r="G227" s="29" t="str">
        <f t="shared" si="51"/>
        <v>Destino vs fuente</v>
      </c>
      <c r="H227" s="29">
        <f>SUM(H228:H247)</f>
        <v>907606509</v>
      </c>
      <c r="I227" s="29">
        <f>SUM(I228:I247)</f>
        <v>907606509</v>
      </c>
      <c r="J227" s="29">
        <f t="shared" ref="J227:W227" si="53">SUM(J228:J247)</f>
        <v>317331030.81999999</v>
      </c>
      <c r="K227" s="29">
        <f t="shared" si="53"/>
        <v>36146329.779999733</v>
      </c>
      <c r="L227" s="29">
        <f t="shared" si="53"/>
        <v>0</v>
      </c>
      <c r="M227" s="29">
        <f t="shared" si="53"/>
        <v>0</v>
      </c>
      <c r="N227" s="29">
        <f t="shared" si="53"/>
        <v>353477360.59999973</v>
      </c>
      <c r="O227" s="29">
        <f t="shared" si="53"/>
        <v>1261083869.5999997</v>
      </c>
      <c r="P227" s="29">
        <f t="shared" si="53"/>
        <v>647196596.37</v>
      </c>
      <c r="Q227" s="29">
        <f t="shared" si="53"/>
        <v>100185558.12999973</v>
      </c>
      <c r="R227" s="29">
        <f t="shared" si="53"/>
        <v>747382154.49999976</v>
      </c>
      <c r="S227" s="29">
        <f t="shared" si="53"/>
        <v>637419204.37</v>
      </c>
      <c r="T227" s="29">
        <f t="shared" si="53"/>
        <v>84990009.129999727</v>
      </c>
      <c r="U227" s="29">
        <f t="shared" si="53"/>
        <v>722409213.49999976</v>
      </c>
      <c r="V227" s="29">
        <f t="shared" si="53"/>
        <v>24972941</v>
      </c>
      <c r="W227" s="29">
        <f t="shared" si="53"/>
        <v>513701715.10000002</v>
      </c>
    </row>
    <row r="228" spans="2:23">
      <c r="B228" s="19" t="str">
        <f t="shared" ref="B228:G243" si="54">+B36</f>
        <v>1 - ADMINISTRACION CENTRAL</v>
      </c>
      <c r="C228" s="19" t="str">
        <f t="shared" si="54"/>
        <v>2-ALCANTARILLADO</v>
      </c>
      <c r="D228" s="19" t="str">
        <f t="shared" si="51"/>
        <v>05-Cargo Fijo</v>
      </c>
      <c r="E228" s="19" t="str">
        <f t="shared" si="51"/>
        <v>1.1.02.05.001.09 - Servicios para la comunidad, sociales y personales</v>
      </c>
      <c r="F228" s="19" t="str">
        <f t="shared" si="51"/>
        <v>1.2.3.2.09-VENTA DE BIENES Y SERVICIOS</v>
      </c>
      <c r="G228" s="19" t="str">
        <f t="shared" si="51"/>
        <v>5-Servicios para la comunidad, sociales y personales</v>
      </c>
      <c r="H228" s="19">
        <f t="shared" ref="H228:W243" si="55">+H36+H104</f>
        <v>118395455</v>
      </c>
      <c r="I228" s="19">
        <f t="shared" si="55"/>
        <v>118395455</v>
      </c>
      <c r="J228" s="19">
        <f t="shared" si="55"/>
        <v>0</v>
      </c>
      <c r="K228" s="19">
        <f t="shared" si="55"/>
        <v>0</v>
      </c>
      <c r="L228" s="19">
        <f t="shared" si="55"/>
        <v>0</v>
      </c>
      <c r="M228" s="19">
        <f t="shared" si="55"/>
        <v>0</v>
      </c>
      <c r="N228" s="19">
        <f t="shared" si="55"/>
        <v>0</v>
      </c>
      <c r="O228" s="19">
        <f t="shared" si="55"/>
        <v>118395455</v>
      </c>
      <c r="P228" s="19">
        <f t="shared" si="55"/>
        <v>60176973</v>
      </c>
      <c r="Q228" s="19">
        <f t="shared" si="55"/>
        <v>12361849</v>
      </c>
      <c r="R228" s="19">
        <f t="shared" si="55"/>
        <v>72538822</v>
      </c>
      <c r="S228" s="19">
        <f t="shared" si="55"/>
        <v>54510875</v>
      </c>
      <c r="T228" s="19">
        <f t="shared" si="55"/>
        <v>11537002</v>
      </c>
      <c r="U228" s="19">
        <f t="shared" si="55"/>
        <v>66047877</v>
      </c>
      <c r="V228" s="19">
        <f t="shared" si="55"/>
        <v>6490945</v>
      </c>
      <c r="W228" s="19">
        <f t="shared" si="55"/>
        <v>45856633</v>
      </c>
    </row>
    <row r="229" spans="2:23">
      <c r="B229" s="19" t="str">
        <f t="shared" si="54"/>
        <v>1 - ADMINISTRACION CENTRAL</v>
      </c>
      <c r="C229" s="19" t="str">
        <f t="shared" si="54"/>
        <v>2-ALCANTARILLADO</v>
      </c>
      <c r="D229" s="19" t="str">
        <f t="shared" si="51"/>
        <v>06-CMO</v>
      </c>
      <c r="E229" s="19" t="str">
        <f t="shared" si="51"/>
        <v>1.1.02.05.001.09 - Servicios para la comunidad, sociales y personales</v>
      </c>
      <c r="F229" s="19" t="str">
        <f t="shared" si="51"/>
        <v>1.2.3.2.09-VENTA DE BIENES Y SERVICIOS</v>
      </c>
      <c r="G229" s="19" t="str">
        <f t="shared" si="51"/>
        <v>5-Servicios para la comunidad, sociales y personales</v>
      </c>
      <c r="H229" s="19">
        <f t="shared" si="55"/>
        <v>347651974</v>
      </c>
      <c r="I229" s="19">
        <f t="shared" si="55"/>
        <v>347651974</v>
      </c>
      <c r="J229" s="19">
        <f t="shared" si="55"/>
        <v>0</v>
      </c>
      <c r="K229" s="19">
        <f t="shared" si="55"/>
        <v>0</v>
      </c>
      <c r="L229" s="19">
        <f t="shared" si="55"/>
        <v>0</v>
      </c>
      <c r="M229" s="19">
        <f t="shared" si="55"/>
        <v>0</v>
      </c>
      <c r="N229" s="19">
        <f t="shared" si="55"/>
        <v>0</v>
      </c>
      <c r="O229" s="19">
        <f t="shared" si="55"/>
        <v>347651974</v>
      </c>
      <c r="P229" s="19">
        <f t="shared" si="55"/>
        <v>128870254</v>
      </c>
      <c r="Q229" s="19">
        <f t="shared" si="55"/>
        <v>24616444</v>
      </c>
      <c r="R229" s="19">
        <f t="shared" si="55"/>
        <v>153486698</v>
      </c>
      <c r="S229" s="19">
        <f t="shared" si="55"/>
        <v>101636391</v>
      </c>
      <c r="T229" s="19">
        <f t="shared" si="55"/>
        <v>19847989</v>
      </c>
      <c r="U229" s="19">
        <f t="shared" si="55"/>
        <v>121484380</v>
      </c>
      <c r="V229" s="19">
        <f t="shared" si="55"/>
        <v>32002318</v>
      </c>
      <c r="W229" s="19">
        <f t="shared" si="55"/>
        <v>194165276</v>
      </c>
    </row>
    <row r="230" spans="2:23">
      <c r="B230" s="19" t="str">
        <f t="shared" si="54"/>
        <v>1 - ADMINISTRACION CENTRAL</v>
      </c>
      <c r="C230" s="19" t="str">
        <f t="shared" si="54"/>
        <v>2-ALCANTARILLADO</v>
      </c>
      <c r="D230" s="19" t="str">
        <f t="shared" si="51"/>
        <v>07-CMI</v>
      </c>
      <c r="E230" s="19" t="str">
        <f t="shared" si="51"/>
        <v>1.1.02.05.001.09 - Servicios para la comunidad, sociales y personales</v>
      </c>
      <c r="F230" s="19" t="str">
        <f t="shared" si="51"/>
        <v>1.2.3.2.09-VENTA DE BIENES Y SERVICIOS</v>
      </c>
      <c r="G230" s="19" t="str">
        <f t="shared" si="51"/>
        <v>5-Servicios para la comunidad, sociales y personales</v>
      </c>
      <c r="H230" s="19">
        <f t="shared" si="55"/>
        <v>74089765</v>
      </c>
      <c r="I230" s="19">
        <f t="shared" si="55"/>
        <v>74089765</v>
      </c>
      <c r="J230" s="19">
        <f t="shared" si="55"/>
        <v>0</v>
      </c>
      <c r="K230" s="19">
        <f t="shared" si="55"/>
        <v>0</v>
      </c>
      <c r="L230" s="19">
        <f t="shared" si="55"/>
        <v>0</v>
      </c>
      <c r="M230" s="19">
        <f t="shared" si="55"/>
        <v>0</v>
      </c>
      <c r="N230" s="19">
        <f t="shared" si="55"/>
        <v>0</v>
      </c>
      <c r="O230" s="19">
        <f t="shared" si="55"/>
        <v>74089765</v>
      </c>
      <c r="P230" s="19">
        <f t="shared" si="55"/>
        <v>23409713</v>
      </c>
      <c r="Q230" s="19">
        <f t="shared" si="55"/>
        <v>4371644</v>
      </c>
      <c r="R230" s="19">
        <f t="shared" si="55"/>
        <v>27781357</v>
      </c>
      <c r="S230" s="19">
        <f t="shared" si="55"/>
        <v>19084622</v>
      </c>
      <c r="T230" s="19">
        <f t="shared" si="55"/>
        <v>3535043</v>
      </c>
      <c r="U230" s="19">
        <f t="shared" si="55"/>
        <v>22619665</v>
      </c>
      <c r="V230" s="19">
        <f t="shared" si="55"/>
        <v>5161692</v>
      </c>
      <c r="W230" s="19">
        <f t="shared" si="55"/>
        <v>46308408</v>
      </c>
    </row>
    <row r="231" spans="2:23">
      <c r="B231" s="19" t="str">
        <f t="shared" si="54"/>
        <v>1 - ADMINISTRACION CENTRAL</v>
      </c>
      <c r="C231" s="19" t="str">
        <f t="shared" si="54"/>
        <v>2-ALCANTARILLADO</v>
      </c>
      <c r="D231" s="19" t="str">
        <f t="shared" si="51"/>
        <v>08-CMT</v>
      </c>
      <c r="E231" s="19" t="str">
        <f t="shared" si="51"/>
        <v>1.1.02.05.001.09 - Servicios para la comunidad, sociales y personales</v>
      </c>
      <c r="F231" s="19" t="str">
        <f t="shared" si="51"/>
        <v>1.2.3.2.09-VENTA DE BIENES Y SERVICIOS</v>
      </c>
      <c r="G231" s="19" t="str">
        <f t="shared" si="51"/>
        <v>5-Servicios para la comunidad, sociales y personales</v>
      </c>
      <c r="H231" s="19">
        <f t="shared" si="55"/>
        <v>148179530</v>
      </c>
      <c r="I231" s="19">
        <f t="shared" si="55"/>
        <v>148179530</v>
      </c>
      <c r="J231" s="19">
        <f t="shared" si="55"/>
        <v>0</v>
      </c>
      <c r="K231" s="19">
        <f t="shared" si="55"/>
        <v>0</v>
      </c>
      <c r="L231" s="19">
        <f t="shared" si="55"/>
        <v>0</v>
      </c>
      <c r="M231" s="19">
        <f t="shared" si="55"/>
        <v>0</v>
      </c>
      <c r="N231" s="19">
        <f t="shared" si="55"/>
        <v>0</v>
      </c>
      <c r="O231" s="19">
        <f t="shared" si="55"/>
        <v>148179530</v>
      </c>
      <c r="P231" s="19">
        <f t="shared" si="55"/>
        <v>47204753</v>
      </c>
      <c r="Q231" s="19">
        <f t="shared" si="55"/>
        <v>8808475</v>
      </c>
      <c r="R231" s="19">
        <f t="shared" si="55"/>
        <v>56013228</v>
      </c>
      <c r="S231" s="19">
        <f t="shared" si="55"/>
        <v>38525499</v>
      </c>
      <c r="T231" s="19">
        <f t="shared" si="55"/>
        <v>7123507</v>
      </c>
      <c r="U231" s="19">
        <f t="shared" si="55"/>
        <v>45649006</v>
      </c>
      <c r="V231" s="19">
        <f t="shared" si="55"/>
        <v>10364222</v>
      </c>
      <c r="W231" s="19">
        <f t="shared" si="55"/>
        <v>92166302</v>
      </c>
    </row>
    <row r="232" spans="2:23">
      <c r="B232" s="19" t="str">
        <f t="shared" si="54"/>
        <v>1 - ADMINISTRACION CENTRAL</v>
      </c>
      <c r="C232" s="19" t="str">
        <f t="shared" si="54"/>
        <v>2-ALCANTARILLADO</v>
      </c>
      <c r="D232" s="19" t="str">
        <f t="shared" si="51"/>
        <v>09-Aportes de Conexión</v>
      </c>
      <c r="E232" s="19" t="str">
        <f t="shared" si="51"/>
        <v>1.1.02.05.001.09 - Servicios para la comunidad, sociales y personales</v>
      </c>
      <c r="F232" s="19" t="str">
        <f t="shared" si="51"/>
        <v>1.2.3.2.09-VENTA DE BIENES Y SERVICIOS</v>
      </c>
      <c r="G232" s="19" t="str">
        <f t="shared" si="51"/>
        <v>5-Servicios para la comunidad, sociales y personales</v>
      </c>
      <c r="H232" s="19">
        <f t="shared" si="55"/>
        <v>7000000</v>
      </c>
      <c r="I232" s="19">
        <f t="shared" si="55"/>
        <v>7000000</v>
      </c>
      <c r="J232" s="19">
        <f t="shared" si="55"/>
        <v>0</v>
      </c>
      <c r="K232" s="19">
        <f t="shared" si="55"/>
        <v>0</v>
      </c>
      <c r="L232" s="19">
        <f t="shared" si="55"/>
        <v>0</v>
      </c>
      <c r="M232" s="19">
        <f t="shared" si="55"/>
        <v>0</v>
      </c>
      <c r="N232" s="19">
        <f t="shared" si="55"/>
        <v>0</v>
      </c>
      <c r="O232" s="19">
        <f t="shared" si="55"/>
        <v>7000000</v>
      </c>
      <c r="P232" s="19">
        <f t="shared" si="55"/>
        <v>2491663</v>
      </c>
      <c r="Q232" s="19">
        <f t="shared" si="55"/>
        <v>537509</v>
      </c>
      <c r="R232" s="19">
        <f t="shared" si="55"/>
        <v>3029172</v>
      </c>
      <c r="S232" s="19">
        <f t="shared" si="55"/>
        <v>1977523</v>
      </c>
      <c r="T232" s="19">
        <f t="shared" si="55"/>
        <v>537509</v>
      </c>
      <c r="U232" s="19">
        <f t="shared" si="55"/>
        <v>2515032</v>
      </c>
      <c r="V232" s="19">
        <f t="shared" si="55"/>
        <v>514140</v>
      </c>
      <c r="W232" s="19">
        <f t="shared" si="55"/>
        <v>3970828</v>
      </c>
    </row>
    <row r="233" spans="2:23">
      <c r="B233" s="19" t="str">
        <f t="shared" si="54"/>
        <v>1 - ADMINISTRACION CENTRAL</v>
      </c>
      <c r="C233" s="19" t="str">
        <f t="shared" si="54"/>
        <v>2-ALCANTARILLADO</v>
      </c>
      <c r="D233" s="19" t="str">
        <f t="shared" si="51"/>
        <v xml:space="preserve">11-Otros Servicios </v>
      </c>
      <c r="E233" s="19" t="str">
        <f t="shared" si="51"/>
        <v>1.1.02.05.001.09 - Servicios para la comunidad, sociales y personales</v>
      </c>
      <c r="F233" s="19" t="str">
        <f t="shared" si="51"/>
        <v>1.2.3.2.09-VENTA DE BIENES Y SERVICIOS</v>
      </c>
      <c r="G233" s="19" t="str">
        <f t="shared" si="51"/>
        <v>5-Servicios para la comunidad, sociales y personales</v>
      </c>
      <c r="H233" s="19">
        <f t="shared" si="55"/>
        <v>2000</v>
      </c>
      <c r="I233" s="19">
        <f t="shared" si="55"/>
        <v>2000</v>
      </c>
      <c r="J233" s="19">
        <f t="shared" si="55"/>
        <v>0</v>
      </c>
      <c r="K233" s="19">
        <f t="shared" si="55"/>
        <v>0</v>
      </c>
      <c r="L233" s="19">
        <f t="shared" si="55"/>
        <v>0</v>
      </c>
      <c r="M233" s="19">
        <f t="shared" si="55"/>
        <v>0</v>
      </c>
      <c r="N233" s="19">
        <f t="shared" si="55"/>
        <v>0</v>
      </c>
      <c r="O233" s="19">
        <f t="shared" si="55"/>
        <v>2000</v>
      </c>
      <c r="P233" s="19">
        <f t="shared" si="55"/>
        <v>0</v>
      </c>
      <c r="Q233" s="19">
        <f t="shared" si="55"/>
        <v>0</v>
      </c>
      <c r="R233" s="19">
        <f t="shared" si="55"/>
        <v>0</v>
      </c>
      <c r="S233" s="19">
        <f t="shared" si="55"/>
        <v>0</v>
      </c>
      <c r="T233" s="19">
        <f t="shared" si="55"/>
        <v>0</v>
      </c>
      <c r="U233" s="19">
        <f t="shared" si="55"/>
        <v>0</v>
      </c>
      <c r="V233" s="19">
        <f t="shared" si="55"/>
        <v>0</v>
      </c>
      <c r="W233" s="19">
        <f t="shared" si="55"/>
        <v>2000</v>
      </c>
    </row>
    <row r="234" spans="2:23">
      <c r="B234" s="19" t="str">
        <f t="shared" si="54"/>
        <v>1 - ADMINISTRACION CENTRAL</v>
      </c>
      <c r="C234" s="19" t="str">
        <f t="shared" si="54"/>
        <v>2-ALCANTARILLADO</v>
      </c>
      <c r="D234" s="19" t="str">
        <f t="shared" si="51"/>
        <v>18-Intereses por Mora</v>
      </c>
      <c r="E234" s="19" t="str">
        <f t="shared" si="51"/>
        <v>1.1.02.03.002 - Intereses de mora</v>
      </c>
      <c r="F234" s="19" t="str">
        <f t="shared" si="51"/>
        <v>1.2.3.2.07-OTRAS MULTAS, SANCIONES E INTERESES DE MORA</v>
      </c>
      <c r="G234" s="19" t="str">
        <f t="shared" si="51"/>
        <v>3-Intereses de mora</v>
      </c>
      <c r="H234" s="19">
        <f t="shared" si="55"/>
        <v>1500000</v>
      </c>
      <c r="I234" s="19">
        <f t="shared" si="55"/>
        <v>1500000</v>
      </c>
      <c r="J234" s="19">
        <f t="shared" si="55"/>
        <v>0</v>
      </c>
      <c r="K234" s="19">
        <f t="shared" si="55"/>
        <v>0</v>
      </c>
      <c r="L234" s="19">
        <f t="shared" si="55"/>
        <v>0</v>
      </c>
      <c r="M234" s="19">
        <f t="shared" si="55"/>
        <v>0</v>
      </c>
      <c r="N234" s="19">
        <f t="shared" si="55"/>
        <v>0</v>
      </c>
      <c r="O234" s="19">
        <f t="shared" si="55"/>
        <v>1500000</v>
      </c>
      <c r="P234" s="19">
        <f t="shared" si="55"/>
        <v>9293597</v>
      </c>
      <c r="Q234" s="19">
        <f t="shared" si="55"/>
        <v>1484773</v>
      </c>
      <c r="R234" s="19">
        <f t="shared" si="55"/>
        <v>10778370</v>
      </c>
      <c r="S234" s="19">
        <f t="shared" si="55"/>
        <v>1518182</v>
      </c>
      <c r="T234" s="19">
        <f t="shared" si="55"/>
        <v>397564</v>
      </c>
      <c r="U234" s="19">
        <f t="shared" si="55"/>
        <v>1915746</v>
      </c>
      <c r="V234" s="19">
        <f t="shared" si="55"/>
        <v>8862624</v>
      </c>
      <c r="W234" s="19">
        <f t="shared" si="55"/>
        <v>-9278370</v>
      </c>
    </row>
    <row r="235" spans="2:23">
      <c r="B235" s="19" t="str">
        <f t="shared" si="54"/>
        <v>1 - ADMINISTRACION CENTRAL</v>
      </c>
      <c r="C235" s="19" t="str">
        <f t="shared" si="54"/>
        <v>2-ALCANTARILLADO</v>
      </c>
      <c r="D235" s="19" t="str">
        <f t="shared" si="51"/>
        <v>20-Cargo Fijo</v>
      </c>
      <c r="E235" s="19" t="str">
        <f t="shared" si="51"/>
        <v>1.1.02.06.007.02.05.02 - Subsidios de alcantarillado</v>
      </c>
      <c r="F235" s="19" t="str">
        <f t="shared" si="51"/>
        <v>1.2.3.3.05-SUBVENCIONES</v>
      </c>
      <c r="G235" s="19" t="str">
        <f t="shared" si="51"/>
        <v>10-Subsidios de alcantarillado</v>
      </c>
      <c r="H235" s="19">
        <f t="shared" si="55"/>
        <v>54712382</v>
      </c>
      <c r="I235" s="19">
        <f t="shared" si="55"/>
        <v>54712382</v>
      </c>
      <c r="J235" s="19">
        <f t="shared" si="55"/>
        <v>0</v>
      </c>
      <c r="K235" s="19">
        <f t="shared" si="55"/>
        <v>0</v>
      </c>
      <c r="L235" s="19">
        <f t="shared" si="55"/>
        <v>0</v>
      </c>
      <c r="M235" s="19">
        <f t="shared" si="55"/>
        <v>0</v>
      </c>
      <c r="N235" s="19">
        <f t="shared" si="55"/>
        <v>0</v>
      </c>
      <c r="O235" s="19">
        <f t="shared" si="55"/>
        <v>54712382</v>
      </c>
      <c r="P235" s="19">
        <f t="shared" si="55"/>
        <v>19550291</v>
      </c>
      <c r="Q235" s="19">
        <f t="shared" si="55"/>
        <v>4060826</v>
      </c>
      <c r="R235" s="19">
        <f t="shared" si="55"/>
        <v>23611117</v>
      </c>
      <c r="S235" s="19">
        <f t="shared" si="55"/>
        <v>2435325</v>
      </c>
      <c r="T235" s="19">
        <f t="shared" si="55"/>
        <v>2577653</v>
      </c>
      <c r="U235" s="19">
        <f t="shared" si="55"/>
        <v>5012978</v>
      </c>
      <c r="V235" s="19">
        <f t="shared" si="55"/>
        <v>18598139</v>
      </c>
      <c r="W235" s="19">
        <f t="shared" si="55"/>
        <v>31101265</v>
      </c>
    </row>
    <row r="236" spans="2:23">
      <c r="B236" s="19" t="str">
        <f t="shared" si="54"/>
        <v>1 - ADMINISTRACION CENTRAL</v>
      </c>
      <c r="C236" s="19" t="str">
        <f t="shared" si="54"/>
        <v>2-ALCANTARILLADO</v>
      </c>
      <c r="D236" s="19" t="str">
        <f t="shared" si="51"/>
        <v>21-CMO</v>
      </c>
      <c r="E236" s="19" t="str">
        <f t="shared" si="51"/>
        <v>1.1.02.06.007.02.05.02 - Subsidios de alcantarillado</v>
      </c>
      <c r="F236" s="19" t="str">
        <f t="shared" si="51"/>
        <v>1.2.3.3.05-SUBVENCIONES</v>
      </c>
      <c r="G236" s="19" t="str">
        <f t="shared" si="51"/>
        <v>10-Subsidios de alcantarillado</v>
      </c>
      <c r="H236" s="19">
        <f t="shared" si="55"/>
        <v>84522456</v>
      </c>
      <c r="I236" s="19">
        <f t="shared" si="55"/>
        <v>84522456</v>
      </c>
      <c r="J236" s="19">
        <f t="shared" si="55"/>
        <v>0</v>
      </c>
      <c r="K236" s="19">
        <f t="shared" si="55"/>
        <v>0</v>
      </c>
      <c r="L236" s="19">
        <f t="shared" si="55"/>
        <v>0</v>
      </c>
      <c r="M236" s="19">
        <f t="shared" si="55"/>
        <v>0</v>
      </c>
      <c r="N236" s="19">
        <f t="shared" si="55"/>
        <v>0</v>
      </c>
      <c r="O236" s="19">
        <f t="shared" si="55"/>
        <v>84522456</v>
      </c>
      <c r="P236" s="19">
        <f t="shared" si="55"/>
        <v>26473453</v>
      </c>
      <c r="Q236" s="19">
        <f t="shared" si="55"/>
        <v>5324383</v>
      </c>
      <c r="R236" s="19">
        <f t="shared" si="55"/>
        <v>31797836</v>
      </c>
      <c r="S236" s="19">
        <f t="shared" si="55"/>
        <v>2936464</v>
      </c>
      <c r="T236" s="19">
        <f t="shared" si="55"/>
        <v>2993270</v>
      </c>
      <c r="U236" s="19">
        <f t="shared" si="55"/>
        <v>5929734</v>
      </c>
      <c r="V236" s="19">
        <f t="shared" si="55"/>
        <v>25868102</v>
      </c>
      <c r="W236" s="19">
        <f t="shared" si="55"/>
        <v>52724620</v>
      </c>
    </row>
    <row r="237" spans="2:23">
      <c r="B237" s="19" t="str">
        <f t="shared" si="54"/>
        <v>1 - ADMINISTRACION CENTRAL</v>
      </c>
      <c r="C237" s="19" t="str">
        <f t="shared" si="54"/>
        <v>2-ALCANTARILLADO</v>
      </c>
      <c r="D237" s="19" t="str">
        <f t="shared" si="51"/>
        <v>22-CMI</v>
      </c>
      <c r="E237" s="19" t="str">
        <f t="shared" si="51"/>
        <v>1.1.02.06.007.02.05.02 - Subsidios de alcantarillado</v>
      </c>
      <c r="F237" s="19" t="str">
        <f t="shared" si="51"/>
        <v>1.2.3.3.05-SUBVENCIONES</v>
      </c>
      <c r="G237" s="19" t="str">
        <f t="shared" si="51"/>
        <v>10-Subsidios de alcantarillado</v>
      </c>
      <c r="H237" s="19">
        <f t="shared" si="55"/>
        <v>18012982</v>
      </c>
      <c r="I237" s="19">
        <f t="shared" si="55"/>
        <v>18012982</v>
      </c>
      <c r="J237" s="19">
        <f t="shared" si="55"/>
        <v>0</v>
      </c>
      <c r="K237" s="19">
        <f t="shared" si="55"/>
        <v>0</v>
      </c>
      <c r="L237" s="19">
        <f t="shared" si="55"/>
        <v>0</v>
      </c>
      <c r="M237" s="19">
        <f t="shared" si="55"/>
        <v>0</v>
      </c>
      <c r="N237" s="19">
        <f t="shared" si="55"/>
        <v>0</v>
      </c>
      <c r="O237" s="19">
        <f t="shared" si="55"/>
        <v>18012982</v>
      </c>
      <c r="P237" s="19">
        <f t="shared" si="55"/>
        <v>4107227</v>
      </c>
      <c r="Q237" s="19">
        <f t="shared" si="55"/>
        <v>819124</v>
      </c>
      <c r="R237" s="19">
        <f t="shared" si="55"/>
        <v>4926351</v>
      </c>
      <c r="S237" s="19">
        <f t="shared" si="55"/>
        <v>61821</v>
      </c>
      <c r="T237" s="19">
        <f t="shared" si="55"/>
        <v>63016</v>
      </c>
      <c r="U237" s="19">
        <f t="shared" si="55"/>
        <v>124837</v>
      </c>
      <c r="V237" s="19">
        <f t="shared" si="55"/>
        <v>4801514</v>
      </c>
      <c r="W237" s="19">
        <f t="shared" si="55"/>
        <v>13086631</v>
      </c>
    </row>
    <row r="238" spans="2:23">
      <c r="B238" s="19" t="str">
        <f t="shared" si="54"/>
        <v>1 - ADMINISTRACION CENTRAL</v>
      </c>
      <c r="C238" s="19" t="str">
        <f t="shared" si="54"/>
        <v>2-ALCANTARILLADO</v>
      </c>
      <c r="D238" s="19" t="str">
        <f t="shared" si="54"/>
        <v>23-CMT</v>
      </c>
      <c r="E238" s="19" t="str">
        <f t="shared" si="54"/>
        <v>1.1.02.06.007.02.05.02 - Subsidios de alcantarillado</v>
      </c>
      <c r="F238" s="19" t="str">
        <f t="shared" si="54"/>
        <v>1.2.3.3.05-SUBVENCIONES</v>
      </c>
      <c r="G238" s="19" t="str">
        <f t="shared" si="54"/>
        <v>10-Subsidios de alcantarillado</v>
      </c>
      <c r="H238" s="19">
        <f t="shared" si="55"/>
        <v>36025965</v>
      </c>
      <c r="I238" s="19">
        <f t="shared" si="55"/>
        <v>36025965</v>
      </c>
      <c r="J238" s="19">
        <f t="shared" si="55"/>
        <v>0</v>
      </c>
      <c r="K238" s="19">
        <f t="shared" si="55"/>
        <v>0</v>
      </c>
      <c r="L238" s="19">
        <f t="shared" si="55"/>
        <v>0</v>
      </c>
      <c r="M238" s="19">
        <f t="shared" si="55"/>
        <v>0</v>
      </c>
      <c r="N238" s="19">
        <f t="shared" si="55"/>
        <v>0</v>
      </c>
      <c r="O238" s="19">
        <f t="shared" si="55"/>
        <v>36025965</v>
      </c>
      <c r="P238" s="19">
        <f t="shared" si="55"/>
        <v>8234547</v>
      </c>
      <c r="Q238" s="19">
        <f t="shared" si="55"/>
        <v>1641705</v>
      </c>
      <c r="R238" s="19">
        <f t="shared" si="55"/>
        <v>9876252</v>
      </c>
      <c r="S238" s="19">
        <f t="shared" si="55"/>
        <v>92730</v>
      </c>
      <c r="T238" s="19">
        <f t="shared" si="55"/>
        <v>94525</v>
      </c>
      <c r="U238" s="19">
        <f t="shared" si="55"/>
        <v>187255</v>
      </c>
      <c r="V238" s="19">
        <f t="shared" si="55"/>
        <v>9688997</v>
      </c>
      <c r="W238" s="19">
        <f t="shared" si="55"/>
        <v>26149713</v>
      </c>
    </row>
    <row r="239" spans="2:23">
      <c r="B239" s="19" t="str">
        <f t="shared" si="54"/>
        <v>1 - ADMINISTRACION CENTRAL</v>
      </c>
      <c r="C239" s="19" t="str">
        <f t="shared" si="54"/>
        <v>2-ALCANTARILLADO</v>
      </c>
      <c r="D239" s="19" t="str">
        <f t="shared" si="54"/>
        <v>31-Intereses y Rendimientos Financieros</v>
      </c>
      <c r="E239" s="19" t="str">
        <f t="shared" si="54"/>
        <v>1.2.05.02 - Depositos</v>
      </c>
      <c r="F239" s="19" t="str">
        <f t="shared" si="54"/>
        <v>1.3.2.3.05-OTROS RENDIMIENTOS FINANCIEROS</v>
      </c>
      <c r="G239" s="19" t="str">
        <f t="shared" si="54"/>
        <v>13-Depósitos</v>
      </c>
      <c r="H239" s="19">
        <f t="shared" si="55"/>
        <v>12000000</v>
      </c>
      <c r="I239" s="19">
        <f t="shared" si="55"/>
        <v>12000000</v>
      </c>
      <c r="J239" s="19">
        <f t="shared" si="55"/>
        <v>0</v>
      </c>
      <c r="K239" s="19">
        <f t="shared" si="55"/>
        <v>0</v>
      </c>
      <c r="L239" s="19">
        <f t="shared" si="55"/>
        <v>0</v>
      </c>
      <c r="M239" s="19">
        <f t="shared" si="55"/>
        <v>0</v>
      </c>
      <c r="N239" s="19">
        <f t="shared" si="55"/>
        <v>0</v>
      </c>
      <c r="O239" s="19">
        <f t="shared" si="55"/>
        <v>12000000</v>
      </c>
      <c r="P239" s="19">
        <f t="shared" si="55"/>
        <v>53094.55</v>
      </c>
      <c r="Q239" s="19">
        <f t="shared" si="55"/>
        <v>12496.35</v>
      </c>
      <c r="R239" s="19">
        <f t="shared" si="55"/>
        <v>65590.900000000009</v>
      </c>
      <c r="S239" s="19">
        <f t="shared" si="55"/>
        <v>53094.55</v>
      </c>
      <c r="T239" s="19">
        <f t="shared" si="55"/>
        <v>12496.35</v>
      </c>
      <c r="U239" s="19">
        <f t="shared" si="55"/>
        <v>65590.900000000009</v>
      </c>
      <c r="V239" s="19">
        <f t="shared" si="55"/>
        <v>0</v>
      </c>
      <c r="W239" s="19">
        <f t="shared" si="55"/>
        <v>11934409.1</v>
      </c>
    </row>
    <row r="240" spans="2:23">
      <c r="B240" s="19" t="str">
        <f t="shared" si="54"/>
        <v>1 - ADMINISTRACION CENTRAL</v>
      </c>
      <c r="C240" s="19" t="str">
        <f t="shared" si="54"/>
        <v>2-ALCANTARILLADO</v>
      </c>
      <c r="D240" s="19" t="str">
        <f t="shared" si="54"/>
        <v>32-Recargos y Multas</v>
      </c>
      <c r="E240" s="19" t="str">
        <f t="shared" si="54"/>
        <v>1.1.02.03.001.04 - Sanciones contractuales</v>
      </c>
      <c r="F240" s="19" t="str">
        <f t="shared" si="54"/>
        <v>1.2.3.2.07-OTRAS MULTAS, SANCIONES E INTERESES DE MORA</v>
      </c>
      <c r="G240" s="19" t="str">
        <f t="shared" si="54"/>
        <v>2-Sanciones contractuales</v>
      </c>
      <c r="H240" s="19">
        <f t="shared" si="55"/>
        <v>2000</v>
      </c>
      <c r="I240" s="19">
        <f t="shared" si="55"/>
        <v>2000</v>
      </c>
      <c r="J240" s="19">
        <f t="shared" si="55"/>
        <v>0</v>
      </c>
      <c r="K240" s="19">
        <f t="shared" si="55"/>
        <v>0</v>
      </c>
      <c r="L240" s="19">
        <f t="shared" si="55"/>
        <v>0</v>
      </c>
      <c r="M240" s="19">
        <f t="shared" si="55"/>
        <v>0</v>
      </c>
      <c r="N240" s="19">
        <f t="shared" si="55"/>
        <v>0</v>
      </c>
      <c r="O240" s="19">
        <f t="shared" si="55"/>
        <v>2000</v>
      </c>
      <c r="P240" s="19">
        <f t="shared" si="55"/>
        <v>0</v>
      </c>
      <c r="Q240" s="19">
        <f t="shared" si="55"/>
        <v>0</v>
      </c>
      <c r="R240" s="19">
        <f t="shared" si="55"/>
        <v>0</v>
      </c>
      <c r="S240" s="19">
        <f t="shared" si="55"/>
        <v>0</v>
      </c>
      <c r="T240" s="19">
        <f t="shared" si="55"/>
        <v>0</v>
      </c>
      <c r="U240" s="19">
        <f t="shared" si="55"/>
        <v>0</v>
      </c>
      <c r="V240" s="19">
        <f t="shared" si="55"/>
        <v>0</v>
      </c>
      <c r="W240" s="19">
        <f t="shared" si="55"/>
        <v>2000</v>
      </c>
    </row>
    <row r="241" spans="2:23">
      <c r="B241" s="19" t="str">
        <f t="shared" si="54"/>
        <v>1 - ADMINISTRACION CENTRAL</v>
      </c>
      <c r="C241" s="19" t="str">
        <f t="shared" si="54"/>
        <v>2-ALCANTARILLADO</v>
      </c>
      <c r="D241" s="19" t="str">
        <f t="shared" si="54"/>
        <v>33-Otros Ingresos y  Aprovechamientos</v>
      </c>
      <c r="E241" s="19" t="str">
        <f t="shared" si="54"/>
        <v>1.1.02.05.002.09 - Servicios para la comunidad, sociales y personales</v>
      </c>
      <c r="F241" s="19" t="str">
        <f t="shared" si="54"/>
        <v>1.2.3.2.09-VENTA DE BIENES Y SERVICIOS</v>
      </c>
      <c r="G241" s="19" t="str">
        <f t="shared" si="54"/>
        <v>7-Servicios para la comunidad, sociales y personales</v>
      </c>
      <c r="H241" s="19">
        <f t="shared" si="55"/>
        <v>2000</v>
      </c>
      <c r="I241" s="19">
        <f t="shared" si="55"/>
        <v>2000</v>
      </c>
      <c r="J241" s="19">
        <f t="shared" si="55"/>
        <v>0</v>
      </c>
      <c r="K241" s="19">
        <f t="shared" si="55"/>
        <v>0</v>
      </c>
      <c r="L241" s="19">
        <f t="shared" si="55"/>
        <v>0</v>
      </c>
      <c r="M241" s="19">
        <f t="shared" si="55"/>
        <v>0</v>
      </c>
      <c r="N241" s="19">
        <f t="shared" si="55"/>
        <v>0</v>
      </c>
      <c r="O241" s="19">
        <f t="shared" si="55"/>
        <v>2000</v>
      </c>
      <c r="P241" s="19">
        <f t="shared" si="55"/>
        <v>0</v>
      </c>
      <c r="Q241" s="19">
        <f t="shared" si="55"/>
        <v>0</v>
      </c>
      <c r="R241" s="19">
        <f t="shared" si="55"/>
        <v>0</v>
      </c>
      <c r="S241" s="19">
        <f t="shared" si="55"/>
        <v>0</v>
      </c>
      <c r="T241" s="19">
        <f t="shared" si="55"/>
        <v>0</v>
      </c>
      <c r="U241" s="19">
        <f t="shared" si="55"/>
        <v>0</v>
      </c>
      <c r="V241" s="19">
        <f t="shared" si="55"/>
        <v>0</v>
      </c>
      <c r="W241" s="19">
        <f t="shared" si="55"/>
        <v>2000</v>
      </c>
    </row>
    <row r="242" spans="2:23">
      <c r="B242" s="19" t="str">
        <f t="shared" si="54"/>
        <v>1 - ADMINISTRACION CENTRAL</v>
      </c>
      <c r="C242" s="19" t="str">
        <f t="shared" si="54"/>
        <v>2-ALCANTARILLADO</v>
      </c>
      <c r="D242" s="19" t="str">
        <f t="shared" si="54"/>
        <v>34-Superávit Vigencias Anteriores - Saldos Iniciales</v>
      </c>
      <c r="E242" s="19" t="str">
        <f t="shared" si="54"/>
        <v>1.2.10.02 - Superavit fiscal</v>
      </c>
      <c r="F242" s="19" t="str">
        <f t="shared" si="54"/>
        <v>1.3.3.2.09-R.B. VENTA DE BIENES Y SERVICIOS</v>
      </c>
      <c r="G242" s="19" t="str">
        <f t="shared" si="54"/>
        <v>16-Superávit fiscal</v>
      </c>
      <c r="H242" s="19">
        <f t="shared" si="55"/>
        <v>2000</v>
      </c>
      <c r="I242" s="19">
        <f t="shared" si="55"/>
        <v>2000</v>
      </c>
      <c r="J242" s="19">
        <f t="shared" si="55"/>
        <v>317331030.81999999</v>
      </c>
      <c r="K242" s="19">
        <f t="shared" si="55"/>
        <v>36146329.779999733</v>
      </c>
      <c r="L242" s="19">
        <f t="shared" si="55"/>
        <v>0</v>
      </c>
      <c r="M242" s="19">
        <f t="shared" si="55"/>
        <v>0</v>
      </c>
      <c r="N242" s="19">
        <f t="shared" si="55"/>
        <v>353477360.59999973</v>
      </c>
      <c r="O242" s="19">
        <f t="shared" si="55"/>
        <v>353479360.59999973</v>
      </c>
      <c r="P242" s="19">
        <f t="shared" si="55"/>
        <v>317331030.81999999</v>
      </c>
      <c r="Q242" s="19">
        <f t="shared" si="55"/>
        <v>36146329.779999733</v>
      </c>
      <c r="R242" s="19">
        <f t="shared" si="55"/>
        <v>353477360.59999973</v>
      </c>
      <c r="S242" s="19">
        <f t="shared" si="55"/>
        <v>317331030.81999999</v>
      </c>
      <c r="T242" s="19">
        <f t="shared" si="55"/>
        <v>36146329.779999733</v>
      </c>
      <c r="U242" s="19">
        <f t="shared" si="55"/>
        <v>353477360.59999973</v>
      </c>
      <c r="V242" s="19">
        <f t="shared" si="55"/>
        <v>0</v>
      </c>
      <c r="W242" s="19">
        <f t="shared" si="55"/>
        <v>2000</v>
      </c>
    </row>
    <row r="243" spans="2:23">
      <c r="B243" s="19" t="str">
        <f t="shared" si="54"/>
        <v>1 - ADMINISTRACION CENTRAL</v>
      </c>
      <c r="C243" s="19" t="str">
        <f t="shared" si="54"/>
        <v>2-ALCANTARILLADO</v>
      </c>
      <c r="D243" s="19" t="str">
        <f t="shared" si="54"/>
        <v>35-Recuperación cartera Propia</v>
      </c>
      <c r="E243" s="19" t="str">
        <f t="shared" si="54"/>
        <v>1.2.09.03 - De personas naturales</v>
      </c>
      <c r="F243" s="19" t="str">
        <f t="shared" si="54"/>
        <v>1.3.1.1.09-RECUPERACION DE CARTERA PRESTAMOS</v>
      </c>
      <c r="G243" s="19" t="str">
        <f t="shared" si="54"/>
        <v>15-De personas naturales</v>
      </c>
      <c r="H243" s="19">
        <f t="shared" si="55"/>
        <v>5500000</v>
      </c>
      <c r="I243" s="19">
        <f t="shared" si="55"/>
        <v>5500000</v>
      </c>
      <c r="J243" s="19">
        <f t="shared" si="55"/>
        <v>0</v>
      </c>
      <c r="K243" s="19">
        <f t="shared" si="55"/>
        <v>0</v>
      </c>
      <c r="L243" s="19">
        <f t="shared" si="55"/>
        <v>0</v>
      </c>
      <c r="M243" s="19">
        <f t="shared" si="55"/>
        <v>0</v>
      </c>
      <c r="N243" s="19">
        <f t="shared" si="55"/>
        <v>0</v>
      </c>
      <c r="O243" s="19">
        <f t="shared" si="55"/>
        <v>5500000</v>
      </c>
      <c r="P243" s="19">
        <f t="shared" si="55"/>
        <v>0</v>
      </c>
      <c r="Q243" s="19">
        <f t="shared" si="55"/>
        <v>0</v>
      </c>
      <c r="R243" s="19">
        <f t="shared" si="55"/>
        <v>0</v>
      </c>
      <c r="S243" s="19">
        <f t="shared" si="55"/>
        <v>97255647</v>
      </c>
      <c r="T243" s="19">
        <f t="shared" si="55"/>
        <v>124105</v>
      </c>
      <c r="U243" s="19">
        <f t="shared" si="55"/>
        <v>97379752</v>
      </c>
      <c r="V243" s="19">
        <f t="shared" si="55"/>
        <v>-97379752</v>
      </c>
      <c r="W243" s="19">
        <f t="shared" ref="W243" si="56">+W51+W119</f>
        <v>5500000</v>
      </c>
    </row>
    <row r="244" spans="2:23">
      <c r="B244" s="19" t="str">
        <f t="shared" ref="B244:G259" si="57">+B52</f>
        <v>1 - ADMINISTRACION CENTRAL</v>
      </c>
      <c r="C244" s="19" t="str">
        <f t="shared" si="57"/>
        <v>2-ALCANTARILLADO</v>
      </c>
      <c r="D244" s="19" t="str">
        <f t="shared" si="57"/>
        <v>36-Recursos del crédito</v>
      </c>
      <c r="E244" s="19" t="str">
        <f t="shared" si="57"/>
        <v>1.2.07.01.001 - Banca comercial</v>
      </c>
      <c r="F244" s="19" t="str">
        <f t="shared" si="57"/>
        <v>1.3.1.1.05-RECURSOS DE CREDITO INTERNO</v>
      </c>
      <c r="G244" s="19" t="str">
        <f t="shared" si="57"/>
        <v>14-Banca comercial</v>
      </c>
      <c r="H244" s="19">
        <f t="shared" ref="H244:W247" si="58">+H52+H120</f>
        <v>2000</v>
      </c>
      <c r="I244" s="19">
        <f t="shared" si="58"/>
        <v>2000</v>
      </c>
      <c r="J244" s="19">
        <f t="shared" si="58"/>
        <v>0</v>
      </c>
      <c r="K244" s="19">
        <f t="shared" si="58"/>
        <v>0</v>
      </c>
      <c r="L244" s="19">
        <f t="shared" si="58"/>
        <v>0</v>
      </c>
      <c r="M244" s="19">
        <f t="shared" si="58"/>
        <v>0</v>
      </c>
      <c r="N244" s="19">
        <f t="shared" si="58"/>
        <v>0</v>
      </c>
      <c r="O244" s="19">
        <f t="shared" si="58"/>
        <v>2000</v>
      </c>
      <c r="P244" s="19">
        <f t="shared" si="58"/>
        <v>0</v>
      </c>
      <c r="Q244" s="19">
        <f t="shared" si="58"/>
        <v>0</v>
      </c>
      <c r="R244" s="19">
        <f t="shared" si="58"/>
        <v>0</v>
      </c>
      <c r="S244" s="19">
        <f t="shared" si="58"/>
        <v>0</v>
      </c>
      <c r="T244" s="19">
        <f t="shared" si="58"/>
        <v>0</v>
      </c>
      <c r="U244" s="19">
        <f t="shared" si="58"/>
        <v>0</v>
      </c>
      <c r="V244" s="19">
        <f t="shared" si="58"/>
        <v>0</v>
      </c>
      <c r="W244" s="19">
        <f t="shared" si="58"/>
        <v>2000</v>
      </c>
    </row>
    <row r="245" spans="2:23">
      <c r="B245" s="19" t="str">
        <f t="shared" si="57"/>
        <v>1 - ADMINISTRACION CENTRAL</v>
      </c>
      <c r="C245" s="19" t="str">
        <f t="shared" si="57"/>
        <v>2-ALCANTARILLADO</v>
      </c>
      <c r="D245" s="19" t="str">
        <f t="shared" si="57"/>
        <v>37-Aportes y Contribuciones</v>
      </c>
      <c r="E245" s="19" t="str">
        <f t="shared" si="57"/>
        <v>1.2.15.01.004 - De municipios</v>
      </c>
      <c r="F245" s="19" t="str">
        <f t="shared" si="57"/>
        <v>1.3.1.1.13-CAPITALIZACIONES</v>
      </c>
      <c r="G245" s="19" t="str">
        <f t="shared" si="57"/>
        <v>17-De municipios</v>
      </c>
      <c r="H245" s="19">
        <f t="shared" si="58"/>
        <v>2000</v>
      </c>
      <c r="I245" s="19">
        <f t="shared" si="58"/>
        <v>2000</v>
      </c>
      <c r="J245" s="19">
        <f t="shared" si="58"/>
        <v>0</v>
      </c>
      <c r="K245" s="19">
        <f t="shared" si="58"/>
        <v>0</v>
      </c>
      <c r="L245" s="19">
        <f t="shared" si="58"/>
        <v>0</v>
      </c>
      <c r="M245" s="19">
        <f t="shared" si="58"/>
        <v>0</v>
      </c>
      <c r="N245" s="19">
        <f t="shared" si="58"/>
        <v>0</v>
      </c>
      <c r="O245" s="19">
        <f t="shared" si="58"/>
        <v>2000</v>
      </c>
      <c r="P245" s="19">
        <f t="shared" si="58"/>
        <v>0</v>
      </c>
      <c r="Q245" s="19">
        <f t="shared" si="58"/>
        <v>0</v>
      </c>
      <c r="R245" s="19">
        <f t="shared" si="58"/>
        <v>0</v>
      </c>
      <c r="S245" s="19">
        <f t="shared" si="58"/>
        <v>0</v>
      </c>
      <c r="T245" s="19">
        <f t="shared" si="58"/>
        <v>0</v>
      </c>
      <c r="U245" s="19">
        <f t="shared" si="58"/>
        <v>0</v>
      </c>
      <c r="V245" s="19">
        <f t="shared" si="58"/>
        <v>0</v>
      </c>
      <c r="W245" s="19">
        <f t="shared" si="58"/>
        <v>2000</v>
      </c>
    </row>
    <row r="246" spans="2:23">
      <c r="B246" s="19" t="str">
        <f t="shared" si="57"/>
        <v>1 - ADMINISTRACION CENTRAL</v>
      </c>
      <c r="C246" s="19" t="str">
        <f t="shared" si="57"/>
        <v>2-ALCANTARILLADO</v>
      </c>
      <c r="D246" s="19" t="str">
        <f t="shared" si="57"/>
        <v>38-Aportes mediante Convenio</v>
      </c>
      <c r="E246" s="19" t="str">
        <f t="shared" si="57"/>
        <v>1.1.02.06.006.06 - Otras unidades de gobierno</v>
      </c>
      <c r="F246" s="19" t="str">
        <f t="shared" si="57"/>
        <v>1.2.3.3.04-OTRAS TRANSFERENCIAS CORRIENTES DE OTRAS ENTIDADES DEL GOBIERNO GENERAL</v>
      </c>
      <c r="G246" s="19" t="str">
        <f t="shared" si="57"/>
        <v>8-Otras unidades de gobierno</v>
      </c>
      <c r="H246" s="19">
        <f t="shared" si="58"/>
        <v>2000</v>
      </c>
      <c r="I246" s="19">
        <f t="shared" si="58"/>
        <v>2000</v>
      </c>
      <c r="J246" s="19">
        <f t="shared" si="58"/>
        <v>0</v>
      </c>
      <c r="K246" s="19">
        <f t="shared" si="58"/>
        <v>0</v>
      </c>
      <c r="L246" s="19">
        <f t="shared" si="58"/>
        <v>0</v>
      </c>
      <c r="M246" s="19">
        <f t="shared" si="58"/>
        <v>0</v>
      </c>
      <c r="N246" s="19">
        <f t="shared" si="58"/>
        <v>0</v>
      </c>
      <c r="O246" s="19">
        <f t="shared" si="58"/>
        <v>2000</v>
      </c>
      <c r="P246" s="19">
        <f t="shared" si="58"/>
        <v>0</v>
      </c>
      <c r="Q246" s="19">
        <f t="shared" si="58"/>
        <v>0</v>
      </c>
      <c r="R246" s="19">
        <f t="shared" si="58"/>
        <v>0</v>
      </c>
      <c r="S246" s="19">
        <f t="shared" si="58"/>
        <v>0</v>
      </c>
      <c r="T246" s="19">
        <f t="shared" si="58"/>
        <v>0</v>
      </c>
      <c r="U246" s="19">
        <f t="shared" si="58"/>
        <v>0</v>
      </c>
      <c r="V246" s="19">
        <f t="shared" si="58"/>
        <v>0</v>
      </c>
      <c r="W246" s="19">
        <f t="shared" si="58"/>
        <v>2000</v>
      </c>
    </row>
    <row r="247" spans="2:23">
      <c r="B247" s="19" t="str">
        <f t="shared" si="57"/>
        <v>1 - ADMINISTRACION CENTRAL</v>
      </c>
      <c r="C247" s="19" t="str">
        <f t="shared" si="57"/>
        <v>2-ALCANTARILLADO</v>
      </c>
      <c r="D247" s="19" t="str">
        <f t="shared" si="57"/>
        <v>39-Arriendo comodato</v>
      </c>
      <c r="E247" s="19" t="str">
        <f t="shared" si="57"/>
        <v>1.1.02.05.002.07 - Servicios financieros y servicios conexos; servicios inmobiliarios; y servicios de arrendamiento y leasing</v>
      </c>
      <c r="F247" s="19" t="str">
        <f t="shared" si="57"/>
        <v>1.2.3.2.09-VENTA DE BIENES Y SERVICIOS</v>
      </c>
      <c r="G247" s="19" t="str">
        <f t="shared" si="57"/>
        <v>6-Servicios financieros y servicios conexos servici</v>
      </c>
      <c r="H247" s="19">
        <f t="shared" si="58"/>
        <v>2000</v>
      </c>
      <c r="I247" s="19">
        <f t="shared" si="58"/>
        <v>2000</v>
      </c>
      <c r="J247" s="19">
        <f t="shared" si="58"/>
        <v>0</v>
      </c>
      <c r="K247" s="19">
        <f t="shared" si="58"/>
        <v>0</v>
      </c>
      <c r="L247" s="19">
        <f t="shared" si="58"/>
        <v>0</v>
      </c>
      <c r="M247" s="19">
        <f t="shared" si="58"/>
        <v>0</v>
      </c>
      <c r="N247" s="19">
        <f t="shared" si="58"/>
        <v>0</v>
      </c>
      <c r="O247" s="19">
        <f t="shared" si="58"/>
        <v>2000</v>
      </c>
      <c r="P247" s="19">
        <f t="shared" si="58"/>
        <v>0</v>
      </c>
      <c r="Q247" s="19">
        <f t="shared" si="58"/>
        <v>0</v>
      </c>
      <c r="R247" s="19">
        <f t="shared" si="58"/>
        <v>0</v>
      </c>
      <c r="S247" s="19">
        <f t="shared" si="58"/>
        <v>0</v>
      </c>
      <c r="T247" s="19">
        <f t="shared" si="58"/>
        <v>0</v>
      </c>
      <c r="U247" s="19">
        <f t="shared" si="58"/>
        <v>0</v>
      </c>
      <c r="V247" s="19">
        <f t="shared" si="58"/>
        <v>0</v>
      </c>
      <c r="W247" s="19">
        <f t="shared" si="58"/>
        <v>2000</v>
      </c>
    </row>
    <row r="248" spans="2:23">
      <c r="B248" s="32" t="s">
        <v>100</v>
      </c>
      <c r="C248" s="32" t="s">
        <v>100</v>
      </c>
      <c r="D248" s="32" t="s">
        <v>100</v>
      </c>
      <c r="E248" s="32">
        <f t="shared" si="57"/>
        <v>0</v>
      </c>
      <c r="F248" s="32">
        <f t="shared" si="57"/>
        <v>0</v>
      </c>
      <c r="G248" s="32" t="str">
        <f t="shared" si="57"/>
        <v>Destino vs fuente</v>
      </c>
      <c r="H248" s="32">
        <f>SUM(H249:H271)</f>
        <v>1873020138</v>
      </c>
      <c r="I248" s="32">
        <f>SUM(I249:I271)</f>
        <v>1873020138</v>
      </c>
      <c r="J248" s="32">
        <f t="shared" ref="J248:W248" si="59">SUM(J249:J271)</f>
        <v>5455977.6200000001</v>
      </c>
      <c r="K248" s="32">
        <f t="shared" si="59"/>
        <v>0</v>
      </c>
      <c r="L248" s="32">
        <f t="shared" si="59"/>
        <v>0</v>
      </c>
      <c r="M248" s="32">
        <f t="shared" si="59"/>
        <v>0</v>
      </c>
      <c r="N248" s="32">
        <f t="shared" si="59"/>
        <v>5455977.6200000001</v>
      </c>
      <c r="O248" s="32">
        <f t="shared" si="59"/>
        <v>1878476115.6199999</v>
      </c>
      <c r="P248" s="32">
        <f t="shared" si="59"/>
        <v>888666121.01999998</v>
      </c>
      <c r="Q248" s="32">
        <f t="shared" si="59"/>
        <v>179164443.91999999</v>
      </c>
      <c r="R248" s="32">
        <f t="shared" si="59"/>
        <v>1067830564.9400001</v>
      </c>
      <c r="S248" s="32">
        <f t="shared" si="59"/>
        <v>702171435.01999998</v>
      </c>
      <c r="T248" s="32">
        <f t="shared" si="59"/>
        <v>142841896.91999999</v>
      </c>
      <c r="U248" s="32">
        <f t="shared" si="59"/>
        <v>845013331.94000006</v>
      </c>
      <c r="V248" s="32">
        <f t="shared" si="59"/>
        <v>222817233</v>
      </c>
      <c r="W248" s="32">
        <f t="shared" si="59"/>
        <v>810645550.67999995</v>
      </c>
    </row>
    <row r="249" spans="2:23">
      <c r="B249" s="19" t="str">
        <f t="shared" ref="B249:G264" si="60">+B57</f>
        <v>1 - ADMINISTRACION CENTRAL</v>
      </c>
      <c r="C249" s="19" t="str">
        <f t="shared" si="60"/>
        <v>3-ASEO</v>
      </c>
      <c r="D249" s="19" t="str">
        <f t="shared" si="60"/>
        <v xml:space="preserve">11-Otros Servicios </v>
      </c>
      <c r="E249" s="19" t="str">
        <f t="shared" si="57"/>
        <v>1.1.02.05.001.09 - Servicios para la comunidad, sociales y personales</v>
      </c>
      <c r="F249" s="19" t="str">
        <f t="shared" si="57"/>
        <v>1.2.3.2.09-VENTA DE BIENES Y SERVICIOS</v>
      </c>
      <c r="G249" s="19" t="str">
        <f t="shared" si="57"/>
        <v>5-Servicios para la comunidad, sociales y personales</v>
      </c>
      <c r="H249" s="19">
        <f t="shared" ref="H249:W264" si="61">+H57+H125</f>
        <v>2000</v>
      </c>
      <c r="I249" s="19">
        <f t="shared" si="61"/>
        <v>2000</v>
      </c>
      <c r="J249" s="19">
        <f t="shared" si="61"/>
        <v>0</v>
      </c>
      <c r="K249" s="19">
        <f t="shared" si="61"/>
        <v>0</v>
      </c>
      <c r="L249" s="19">
        <f t="shared" si="61"/>
        <v>0</v>
      </c>
      <c r="M249" s="19">
        <f t="shared" si="61"/>
        <v>0</v>
      </c>
      <c r="N249" s="19">
        <f t="shared" si="61"/>
        <v>0</v>
      </c>
      <c r="O249" s="19">
        <f t="shared" si="61"/>
        <v>2000</v>
      </c>
      <c r="P249" s="19">
        <f t="shared" si="61"/>
        <v>0</v>
      </c>
      <c r="Q249" s="19">
        <f t="shared" si="61"/>
        <v>0</v>
      </c>
      <c r="R249" s="19">
        <f t="shared" si="61"/>
        <v>0</v>
      </c>
      <c r="S249" s="19">
        <f t="shared" si="61"/>
        <v>0</v>
      </c>
      <c r="T249" s="19">
        <f t="shared" si="61"/>
        <v>0</v>
      </c>
      <c r="U249" s="19">
        <f t="shared" si="61"/>
        <v>0</v>
      </c>
      <c r="V249" s="19">
        <f t="shared" si="61"/>
        <v>0</v>
      </c>
      <c r="W249" s="19">
        <f t="shared" si="61"/>
        <v>2000</v>
      </c>
    </row>
    <row r="250" spans="2:23">
      <c r="B250" s="19" t="str">
        <f t="shared" si="60"/>
        <v>1 - ADMINISTRACION CENTRAL</v>
      </c>
      <c r="C250" s="19" t="str">
        <f t="shared" si="60"/>
        <v>3-ASEO</v>
      </c>
      <c r="D250" s="19" t="str">
        <f t="shared" si="60"/>
        <v>12-TBL</v>
      </c>
      <c r="E250" s="19" t="str">
        <f t="shared" si="57"/>
        <v>1.1.02.05.001.09 - Servicios para la comunidad, sociales y personales</v>
      </c>
      <c r="F250" s="19" t="str">
        <f t="shared" si="57"/>
        <v>1.2.3.2.09-VENTA DE BIENES Y SERVICIOS</v>
      </c>
      <c r="G250" s="19" t="str">
        <f t="shared" si="57"/>
        <v>5-Servicios para la comunidad, sociales y personales</v>
      </c>
      <c r="H250" s="19">
        <f t="shared" si="61"/>
        <v>33471407</v>
      </c>
      <c r="I250" s="19">
        <f t="shared" si="61"/>
        <v>33471407</v>
      </c>
      <c r="J250" s="19">
        <f t="shared" si="61"/>
        <v>0</v>
      </c>
      <c r="K250" s="19">
        <f t="shared" si="61"/>
        <v>0</v>
      </c>
      <c r="L250" s="19">
        <f t="shared" si="61"/>
        <v>0</v>
      </c>
      <c r="M250" s="19">
        <f t="shared" si="61"/>
        <v>0</v>
      </c>
      <c r="N250" s="19">
        <f t="shared" si="61"/>
        <v>0</v>
      </c>
      <c r="O250" s="19">
        <f t="shared" si="61"/>
        <v>33471407</v>
      </c>
      <c r="P250" s="19">
        <f t="shared" si="61"/>
        <v>21858731</v>
      </c>
      <c r="Q250" s="19">
        <f t="shared" si="61"/>
        <v>4444708</v>
      </c>
      <c r="R250" s="19">
        <f t="shared" si="61"/>
        <v>26303439</v>
      </c>
      <c r="S250" s="19">
        <f t="shared" si="61"/>
        <v>19133718</v>
      </c>
      <c r="T250" s="19">
        <f t="shared" si="61"/>
        <v>4131325</v>
      </c>
      <c r="U250" s="19">
        <f t="shared" si="61"/>
        <v>23265043</v>
      </c>
      <c r="V250" s="19">
        <f t="shared" si="61"/>
        <v>3038396</v>
      </c>
      <c r="W250" s="19">
        <f t="shared" si="61"/>
        <v>7167968</v>
      </c>
    </row>
    <row r="251" spans="2:23">
      <c r="B251" s="19" t="str">
        <f t="shared" si="60"/>
        <v>1 - ADMINISTRACION CENTRAL</v>
      </c>
      <c r="C251" s="19" t="str">
        <f t="shared" si="60"/>
        <v>3-ASEO</v>
      </c>
      <c r="D251" s="19" t="str">
        <f t="shared" si="60"/>
        <v>13-TRT</v>
      </c>
      <c r="E251" s="19" t="str">
        <f t="shared" si="57"/>
        <v>1.1.02.05.001.09 - Servicios para la comunidad, sociales y personales</v>
      </c>
      <c r="F251" s="19" t="str">
        <f t="shared" si="57"/>
        <v>1.2.3.2.09-VENTA DE BIENES Y SERVICIOS</v>
      </c>
      <c r="G251" s="19" t="str">
        <f t="shared" si="57"/>
        <v>5-Servicios para la comunidad, sociales y personales</v>
      </c>
      <c r="H251" s="19">
        <f t="shared" si="61"/>
        <v>568579550</v>
      </c>
      <c r="I251" s="19">
        <f t="shared" si="61"/>
        <v>568579550</v>
      </c>
      <c r="J251" s="19">
        <f t="shared" si="61"/>
        <v>0</v>
      </c>
      <c r="K251" s="19">
        <f t="shared" si="61"/>
        <v>0</v>
      </c>
      <c r="L251" s="19">
        <f t="shared" si="61"/>
        <v>0</v>
      </c>
      <c r="M251" s="19">
        <f t="shared" si="61"/>
        <v>0</v>
      </c>
      <c r="N251" s="19">
        <f t="shared" si="61"/>
        <v>0</v>
      </c>
      <c r="O251" s="19">
        <f t="shared" si="61"/>
        <v>568579550</v>
      </c>
      <c r="P251" s="19">
        <f t="shared" si="61"/>
        <v>304318098</v>
      </c>
      <c r="Q251" s="19">
        <f t="shared" si="61"/>
        <v>62074210</v>
      </c>
      <c r="R251" s="19">
        <f t="shared" si="61"/>
        <v>366392308</v>
      </c>
      <c r="S251" s="19">
        <f t="shared" si="61"/>
        <v>285838702</v>
      </c>
      <c r="T251" s="19">
        <f t="shared" si="61"/>
        <v>58817047</v>
      </c>
      <c r="U251" s="19">
        <f t="shared" si="61"/>
        <v>344655749</v>
      </c>
      <c r="V251" s="19">
        <f t="shared" si="61"/>
        <v>21736559</v>
      </c>
      <c r="W251" s="19">
        <f t="shared" si="61"/>
        <v>202187242</v>
      </c>
    </row>
    <row r="252" spans="2:23">
      <c r="B252" s="19" t="str">
        <f t="shared" si="60"/>
        <v>1 - ADMINISTRACION CENTRAL</v>
      </c>
      <c r="C252" s="19" t="str">
        <f t="shared" si="60"/>
        <v>3-ASEO</v>
      </c>
      <c r="D252" s="19" t="str">
        <f t="shared" si="60"/>
        <v>14-TDT</v>
      </c>
      <c r="E252" s="19" t="str">
        <f t="shared" si="57"/>
        <v>1.1.02.05.001.09 - Servicios para la comunidad, sociales y personales</v>
      </c>
      <c r="F252" s="19" t="str">
        <f t="shared" si="57"/>
        <v>1.2.3.2.09-VENTA DE BIENES Y SERVICIOS</v>
      </c>
      <c r="G252" s="19" t="str">
        <f t="shared" si="57"/>
        <v>5-Servicios para la comunidad, sociales y personales</v>
      </c>
      <c r="H252" s="19">
        <f t="shared" si="61"/>
        <v>392300705</v>
      </c>
      <c r="I252" s="19">
        <f t="shared" si="61"/>
        <v>392300705</v>
      </c>
      <c r="J252" s="19">
        <f t="shared" si="61"/>
        <v>0</v>
      </c>
      <c r="K252" s="19">
        <f t="shared" si="61"/>
        <v>0</v>
      </c>
      <c r="L252" s="19">
        <f t="shared" si="61"/>
        <v>0</v>
      </c>
      <c r="M252" s="19">
        <f t="shared" si="61"/>
        <v>0</v>
      </c>
      <c r="N252" s="19">
        <f t="shared" si="61"/>
        <v>0</v>
      </c>
      <c r="O252" s="19">
        <f t="shared" si="61"/>
        <v>392300705</v>
      </c>
      <c r="P252" s="19">
        <f t="shared" si="61"/>
        <v>202961419</v>
      </c>
      <c r="Q252" s="19">
        <f t="shared" si="61"/>
        <v>41406714</v>
      </c>
      <c r="R252" s="19">
        <f t="shared" si="61"/>
        <v>244368133</v>
      </c>
      <c r="S252" s="19">
        <f t="shared" si="61"/>
        <v>191340116</v>
      </c>
      <c r="T252" s="19">
        <f t="shared" si="61"/>
        <v>39274353</v>
      </c>
      <c r="U252" s="19">
        <f t="shared" si="61"/>
        <v>230614469</v>
      </c>
      <c r="V252" s="19">
        <f t="shared" si="61"/>
        <v>13753664</v>
      </c>
      <c r="W252" s="19">
        <f t="shared" si="61"/>
        <v>147932572</v>
      </c>
    </row>
    <row r="253" spans="2:23">
      <c r="B253" s="19" t="str">
        <f t="shared" si="60"/>
        <v>1 - ADMINISTRACION CENTRAL</v>
      </c>
      <c r="C253" s="19" t="str">
        <f t="shared" si="60"/>
        <v>3-ASEO</v>
      </c>
      <c r="D253" s="19" t="str">
        <f t="shared" si="60"/>
        <v>15-VBA</v>
      </c>
      <c r="E253" s="19" t="str">
        <f t="shared" si="57"/>
        <v>1.1.02.05.001.09 - Servicios para la comunidad, sociales y personales</v>
      </c>
      <c r="F253" s="19" t="str">
        <f t="shared" si="57"/>
        <v>1.2.3.2.09-VENTA DE BIENES Y SERVICIOS</v>
      </c>
      <c r="G253" s="19" t="str">
        <f t="shared" si="57"/>
        <v>5-Servicios para la comunidad, sociales y personales</v>
      </c>
      <c r="H253" s="19">
        <f t="shared" si="61"/>
        <v>59997662</v>
      </c>
      <c r="I253" s="19">
        <f t="shared" si="61"/>
        <v>59997662</v>
      </c>
      <c r="J253" s="19">
        <f t="shared" si="61"/>
        <v>0</v>
      </c>
      <c r="K253" s="19">
        <f t="shared" si="61"/>
        <v>0</v>
      </c>
      <c r="L253" s="19">
        <f t="shared" si="61"/>
        <v>0</v>
      </c>
      <c r="M253" s="19">
        <f t="shared" si="61"/>
        <v>0</v>
      </c>
      <c r="N253" s="19">
        <f t="shared" si="61"/>
        <v>0</v>
      </c>
      <c r="O253" s="19">
        <f t="shared" si="61"/>
        <v>59997662</v>
      </c>
      <c r="P253" s="19">
        <f t="shared" si="61"/>
        <v>22942607</v>
      </c>
      <c r="Q253" s="19">
        <f t="shared" si="61"/>
        <v>4684455</v>
      </c>
      <c r="R253" s="19">
        <f t="shared" si="61"/>
        <v>27627062</v>
      </c>
      <c r="S253" s="19">
        <f t="shared" si="61"/>
        <v>22015591</v>
      </c>
      <c r="T253" s="19">
        <f t="shared" si="61"/>
        <v>4465387</v>
      </c>
      <c r="U253" s="19">
        <f t="shared" si="61"/>
        <v>26480978</v>
      </c>
      <c r="V253" s="19">
        <f t="shared" si="61"/>
        <v>1146084</v>
      </c>
      <c r="W253" s="19">
        <f t="shared" si="61"/>
        <v>32370600</v>
      </c>
    </row>
    <row r="254" spans="2:23">
      <c r="B254" s="19" t="str">
        <f t="shared" si="60"/>
        <v>1 - ADMINISTRACION CENTRAL</v>
      </c>
      <c r="C254" s="19" t="str">
        <f t="shared" si="60"/>
        <v>3-ASEO</v>
      </c>
      <c r="D254" s="19" t="str">
        <f t="shared" si="60"/>
        <v>16-CLUS</v>
      </c>
      <c r="E254" s="19" t="str">
        <f t="shared" si="57"/>
        <v>1.1.02.05.001.09 - Servicios para la comunidad, sociales y personales</v>
      </c>
      <c r="F254" s="19" t="str">
        <f t="shared" si="57"/>
        <v>1.2.3.2.09-VENTA DE BIENES Y SERVICIOS</v>
      </c>
      <c r="G254" s="19" t="str">
        <f t="shared" si="57"/>
        <v>5-Servicios para la comunidad, sociales y personales</v>
      </c>
      <c r="H254" s="19">
        <f t="shared" si="61"/>
        <v>159055073</v>
      </c>
      <c r="I254" s="19">
        <f t="shared" si="61"/>
        <v>159055073</v>
      </c>
      <c r="J254" s="19">
        <f t="shared" si="61"/>
        <v>0</v>
      </c>
      <c r="K254" s="19">
        <f t="shared" si="61"/>
        <v>0</v>
      </c>
      <c r="L254" s="19">
        <f t="shared" si="61"/>
        <v>0</v>
      </c>
      <c r="M254" s="19">
        <f t="shared" si="61"/>
        <v>0</v>
      </c>
      <c r="N254" s="19">
        <f t="shared" si="61"/>
        <v>0</v>
      </c>
      <c r="O254" s="19">
        <f t="shared" si="61"/>
        <v>159055073</v>
      </c>
      <c r="P254" s="19">
        <f t="shared" si="61"/>
        <v>78225220</v>
      </c>
      <c r="Q254" s="19">
        <f t="shared" si="61"/>
        <v>15972139</v>
      </c>
      <c r="R254" s="19">
        <f t="shared" si="61"/>
        <v>94197359</v>
      </c>
      <c r="S254" s="19">
        <f t="shared" si="61"/>
        <v>75064461</v>
      </c>
      <c r="T254" s="19">
        <f t="shared" si="61"/>
        <v>15225203</v>
      </c>
      <c r="U254" s="19">
        <f t="shared" si="61"/>
        <v>90289664</v>
      </c>
      <c r="V254" s="19">
        <f t="shared" si="61"/>
        <v>3907695</v>
      </c>
      <c r="W254" s="19">
        <f t="shared" si="61"/>
        <v>64857714</v>
      </c>
    </row>
    <row r="255" spans="2:23">
      <c r="B255" s="19" t="str">
        <f t="shared" si="60"/>
        <v>1 - ADMINISTRACION CENTRAL</v>
      </c>
      <c r="C255" s="19" t="str">
        <f t="shared" si="60"/>
        <v>3-ASEO</v>
      </c>
      <c r="D255" s="19" t="str">
        <f t="shared" si="60"/>
        <v>17-CCS</v>
      </c>
      <c r="E255" s="19" t="str">
        <f t="shared" si="57"/>
        <v>1.1.02.05.001.09 - Servicios para la comunidad, sociales y personales</v>
      </c>
      <c r="F255" s="19" t="str">
        <f t="shared" si="57"/>
        <v>1.2.3.2.09-VENTA DE BIENES Y SERVICIOS</v>
      </c>
      <c r="G255" s="19" t="str">
        <f t="shared" si="57"/>
        <v>5-Servicios para la comunidad, sociales y personales</v>
      </c>
      <c r="H255" s="19">
        <f t="shared" si="61"/>
        <v>104367540</v>
      </c>
      <c r="I255" s="19">
        <f t="shared" si="61"/>
        <v>104367540</v>
      </c>
      <c r="J255" s="19">
        <f t="shared" si="61"/>
        <v>0</v>
      </c>
      <c r="K255" s="19">
        <f t="shared" si="61"/>
        <v>0</v>
      </c>
      <c r="L255" s="19">
        <f t="shared" si="61"/>
        <v>0</v>
      </c>
      <c r="M255" s="19">
        <f t="shared" si="61"/>
        <v>0</v>
      </c>
      <c r="N255" s="19">
        <f t="shared" si="61"/>
        <v>0</v>
      </c>
      <c r="O255" s="19">
        <f t="shared" si="61"/>
        <v>104367540</v>
      </c>
      <c r="P255" s="19">
        <f t="shared" si="61"/>
        <v>56340801</v>
      </c>
      <c r="Q255" s="19">
        <f t="shared" si="61"/>
        <v>11486625</v>
      </c>
      <c r="R255" s="19">
        <f t="shared" si="61"/>
        <v>67827426</v>
      </c>
      <c r="S255" s="19">
        <f t="shared" si="61"/>
        <v>52354068</v>
      </c>
      <c r="T255" s="19">
        <f t="shared" si="61"/>
        <v>10851463</v>
      </c>
      <c r="U255" s="19">
        <f t="shared" si="61"/>
        <v>63205531</v>
      </c>
      <c r="V255" s="19">
        <f t="shared" si="61"/>
        <v>4621895</v>
      </c>
      <c r="W255" s="19">
        <f t="shared" si="61"/>
        <v>36540114</v>
      </c>
    </row>
    <row r="256" spans="2:23">
      <c r="B256" s="19" t="str">
        <f t="shared" si="60"/>
        <v>1 - ADMINISTRACION CENTRAL</v>
      </c>
      <c r="C256" s="19" t="str">
        <f t="shared" si="60"/>
        <v>3-ASEO</v>
      </c>
      <c r="D256" s="19" t="str">
        <f t="shared" si="60"/>
        <v>18-Intereses por Mora</v>
      </c>
      <c r="E256" s="19" t="str">
        <f t="shared" si="57"/>
        <v>1.1.02.03.002 - Intereses de mora</v>
      </c>
      <c r="F256" s="19" t="str">
        <f t="shared" si="57"/>
        <v>1.2.3.2.07-OTRAS MULTAS, SANCIONES E INTERESES DE MORA</v>
      </c>
      <c r="G256" s="19" t="str">
        <f t="shared" si="57"/>
        <v>3-Intereses de mora</v>
      </c>
      <c r="H256" s="19">
        <f t="shared" si="61"/>
        <v>4300000</v>
      </c>
      <c r="I256" s="19">
        <f t="shared" si="61"/>
        <v>4300000</v>
      </c>
      <c r="J256" s="19">
        <f t="shared" si="61"/>
        <v>0</v>
      </c>
      <c r="K256" s="19">
        <f t="shared" si="61"/>
        <v>0</v>
      </c>
      <c r="L256" s="19">
        <f t="shared" si="61"/>
        <v>0</v>
      </c>
      <c r="M256" s="19">
        <f t="shared" si="61"/>
        <v>0</v>
      </c>
      <c r="N256" s="19">
        <f t="shared" si="61"/>
        <v>0</v>
      </c>
      <c r="O256" s="19">
        <f t="shared" si="61"/>
        <v>4300000</v>
      </c>
      <c r="P256" s="19">
        <f t="shared" si="61"/>
        <v>15804892</v>
      </c>
      <c r="Q256" s="19">
        <f t="shared" si="61"/>
        <v>2473016</v>
      </c>
      <c r="R256" s="19">
        <f t="shared" si="61"/>
        <v>18277908</v>
      </c>
      <c r="S256" s="19">
        <f t="shared" si="61"/>
        <v>4036822</v>
      </c>
      <c r="T256" s="19">
        <f t="shared" si="61"/>
        <v>942407</v>
      </c>
      <c r="U256" s="19">
        <f t="shared" si="61"/>
        <v>4979229</v>
      </c>
      <c r="V256" s="19">
        <f t="shared" si="61"/>
        <v>13298679</v>
      </c>
      <c r="W256" s="19">
        <f t="shared" si="61"/>
        <v>-13977908</v>
      </c>
    </row>
    <row r="257" spans="2:23">
      <c r="B257" s="19" t="str">
        <f t="shared" si="60"/>
        <v>1 - ADMINISTRACION CENTRAL</v>
      </c>
      <c r="C257" s="19" t="str">
        <f t="shared" si="60"/>
        <v>3-ASEO</v>
      </c>
      <c r="D257" s="19" t="str">
        <f t="shared" si="60"/>
        <v>24-TBL</v>
      </c>
      <c r="E257" s="19" t="str">
        <f t="shared" si="57"/>
        <v>1.1.02.06.007.02.05.03 - Subsidios de aseo</v>
      </c>
      <c r="F257" s="19" t="str">
        <f t="shared" si="57"/>
        <v>1.2.3.3.05-SUBVENCIONES</v>
      </c>
      <c r="G257" s="19" t="str">
        <f t="shared" si="57"/>
        <v>11-Subsidios de aseo</v>
      </c>
      <c r="H257" s="19">
        <f t="shared" si="61"/>
        <v>24751554</v>
      </c>
      <c r="I257" s="19">
        <f t="shared" si="61"/>
        <v>24751554</v>
      </c>
      <c r="J257" s="19">
        <f t="shared" si="61"/>
        <v>0</v>
      </c>
      <c r="K257" s="19">
        <f t="shared" si="61"/>
        <v>0</v>
      </c>
      <c r="L257" s="19">
        <f t="shared" si="61"/>
        <v>0</v>
      </c>
      <c r="M257" s="19">
        <f t="shared" si="61"/>
        <v>0</v>
      </c>
      <c r="N257" s="19">
        <f t="shared" si="61"/>
        <v>0</v>
      </c>
      <c r="O257" s="19">
        <f t="shared" si="61"/>
        <v>24751554</v>
      </c>
      <c r="P257" s="19">
        <f t="shared" si="61"/>
        <v>7188287</v>
      </c>
      <c r="Q257" s="19">
        <f t="shared" si="61"/>
        <v>1453088</v>
      </c>
      <c r="R257" s="19">
        <f t="shared" si="61"/>
        <v>8641375</v>
      </c>
      <c r="S257" s="19">
        <f t="shared" si="61"/>
        <v>1266799</v>
      </c>
      <c r="T257" s="19">
        <f t="shared" si="61"/>
        <v>1277316</v>
      </c>
      <c r="U257" s="19">
        <f t="shared" si="61"/>
        <v>2544115</v>
      </c>
      <c r="V257" s="19">
        <f t="shared" si="61"/>
        <v>6097260</v>
      </c>
      <c r="W257" s="19">
        <f t="shared" si="61"/>
        <v>16110179</v>
      </c>
    </row>
    <row r="258" spans="2:23">
      <c r="B258" s="19" t="str">
        <f t="shared" si="60"/>
        <v>1 - ADMINISTRACION CENTRAL</v>
      </c>
      <c r="C258" s="19" t="str">
        <f t="shared" si="60"/>
        <v>3-ASEO</v>
      </c>
      <c r="D258" s="19" t="str">
        <f t="shared" si="60"/>
        <v>25-TRT</v>
      </c>
      <c r="E258" s="19" t="str">
        <f t="shared" si="57"/>
        <v>1.1.02.06.007.02.05.03 - Subsidios de aseo</v>
      </c>
      <c r="F258" s="19" t="str">
        <f t="shared" si="57"/>
        <v>1.2.3.3.05-SUBVENCIONES</v>
      </c>
      <c r="G258" s="19" t="str">
        <f t="shared" si="57"/>
        <v>11-Subsidios de aseo</v>
      </c>
      <c r="H258" s="19">
        <f t="shared" si="61"/>
        <v>224907453</v>
      </c>
      <c r="I258" s="19">
        <f t="shared" si="61"/>
        <v>224907453</v>
      </c>
      <c r="J258" s="19">
        <f t="shared" si="61"/>
        <v>0</v>
      </c>
      <c r="K258" s="19">
        <f t="shared" si="61"/>
        <v>0</v>
      </c>
      <c r="L258" s="19">
        <f t="shared" si="61"/>
        <v>0</v>
      </c>
      <c r="M258" s="19">
        <f t="shared" si="61"/>
        <v>0</v>
      </c>
      <c r="N258" s="19">
        <f t="shared" si="61"/>
        <v>0</v>
      </c>
      <c r="O258" s="19">
        <f t="shared" si="61"/>
        <v>224907453</v>
      </c>
      <c r="P258" s="19">
        <f t="shared" si="61"/>
        <v>80314581</v>
      </c>
      <c r="Q258" s="19">
        <f t="shared" si="61"/>
        <v>16297308</v>
      </c>
      <c r="R258" s="19">
        <f t="shared" si="61"/>
        <v>96611889</v>
      </c>
      <c r="S258" s="19">
        <f t="shared" si="61"/>
        <v>4252827</v>
      </c>
      <c r="T258" s="19">
        <f t="shared" si="61"/>
        <v>4288133</v>
      </c>
      <c r="U258" s="19">
        <f t="shared" si="61"/>
        <v>8540960</v>
      </c>
      <c r="V258" s="19">
        <f t="shared" si="61"/>
        <v>88070929</v>
      </c>
      <c r="W258" s="19">
        <f t="shared" si="61"/>
        <v>128295564</v>
      </c>
    </row>
    <row r="259" spans="2:23">
      <c r="B259" s="19" t="str">
        <f t="shared" si="60"/>
        <v>1 - ADMINISTRACION CENTRAL</v>
      </c>
      <c r="C259" s="19" t="str">
        <f t="shared" si="60"/>
        <v>3-ASEO</v>
      </c>
      <c r="D259" s="19" t="str">
        <f t="shared" si="60"/>
        <v>26-TDT</v>
      </c>
      <c r="E259" s="19" t="str">
        <f t="shared" si="57"/>
        <v>1.1.02.06.007.02.05.03 - Subsidios de aseo</v>
      </c>
      <c r="F259" s="19" t="str">
        <f t="shared" si="57"/>
        <v>1.2.3.3.05-SUBVENCIONES</v>
      </c>
      <c r="G259" s="19" t="str">
        <f t="shared" si="57"/>
        <v>11-Subsidios de aseo</v>
      </c>
      <c r="H259" s="19">
        <f t="shared" si="61"/>
        <v>149709696</v>
      </c>
      <c r="I259" s="19">
        <f t="shared" si="61"/>
        <v>149709696</v>
      </c>
      <c r="J259" s="19">
        <f t="shared" si="61"/>
        <v>0</v>
      </c>
      <c r="K259" s="19">
        <f t="shared" si="61"/>
        <v>0</v>
      </c>
      <c r="L259" s="19">
        <f t="shared" si="61"/>
        <v>0</v>
      </c>
      <c r="M259" s="19">
        <f t="shared" si="61"/>
        <v>0</v>
      </c>
      <c r="N259" s="19">
        <f t="shared" si="61"/>
        <v>0</v>
      </c>
      <c r="O259" s="19">
        <f t="shared" si="61"/>
        <v>149709696</v>
      </c>
      <c r="P259" s="19">
        <f t="shared" si="61"/>
        <v>52850619</v>
      </c>
      <c r="Q259" s="19">
        <f t="shared" si="61"/>
        <v>10727157</v>
      </c>
      <c r="R259" s="19">
        <f t="shared" si="61"/>
        <v>63577776</v>
      </c>
      <c r="S259" s="19">
        <f t="shared" si="61"/>
        <v>2352626</v>
      </c>
      <c r="T259" s="19">
        <f t="shared" si="61"/>
        <v>2372158</v>
      </c>
      <c r="U259" s="19">
        <f t="shared" si="61"/>
        <v>4724784</v>
      </c>
      <c r="V259" s="19">
        <f t="shared" si="61"/>
        <v>58852992</v>
      </c>
      <c r="W259" s="19">
        <f t="shared" si="61"/>
        <v>86131920</v>
      </c>
    </row>
    <row r="260" spans="2:23">
      <c r="B260" s="19" t="str">
        <f t="shared" si="60"/>
        <v>1 - ADMINISTRACION CENTRAL</v>
      </c>
      <c r="C260" s="19" t="str">
        <f t="shared" si="60"/>
        <v>3-ASEO</v>
      </c>
      <c r="D260" s="19" t="str">
        <f t="shared" si="60"/>
        <v>27-VBA</v>
      </c>
      <c r="E260" s="19" t="str">
        <f t="shared" si="60"/>
        <v>1.1.02.06.007.02.05.03 - Subsidios de aseo</v>
      </c>
      <c r="F260" s="19" t="str">
        <f t="shared" si="60"/>
        <v>1.2.3.3.05-SUBVENCIONES</v>
      </c>
      <c r="G260" s="19" t="str">
        <f t="shared" si="60"/>
        <v>11-Subsidios de aseo</v>
      </c>
      <c r="H260" s="19">
        <f t="shared" si="61"/>
        <v>24159792</v>
      </c>
      <c r="I260" s="19">
        <f t="shared" si="61"/>
        <v>24159792</v>
      </c>
      <c r="J260" s="19">
        <f t="shared" si="61"/>
        <v>0</v>
      </c>
      <c r="K260" s="19">
        <f t="shared" si="61"/>
        <v>0</v>
      </c>
      <c r="L260" s="19">
        <f t="shared" si="61"/>
        <v>0</v>
      </c>
      <c r="M260" s="19">
        <f t="shared" si="61"/>
        <v>0</v>
      </c>
      <c r="N260" s="19">
        <f t="shared" si="61"/>
        <v>0</v>
      </c>
      <c r="O260" s="19">
        <f t="shared" si="61"/>
        <v>24159792</v>
      </c>
      <c r="P260" s="19">
        <f t="shared" si="61"/>
        <v>5581534</v>
      </c>
      <c r="Q260" s="19">
        <f t="shared" si="61"/>
        <v>1134446</v>
      </c>
      <c r="R260" s="19">
        <f t="shared" si="61"/>
        <v>6715980</v>
      </c>
      <c r="S260" s="19">
        <f t="shared" si="61"/>
        <v>0</v>
      </c>
      <c r="T260" s="19">
        <f t="shared" si="61"/>
        <v>0</v>
      </c>
      <c r="U260" s="19">
        <f t="shared" si="61"/>
        <v>0</v>
      </c>
      <c r="V260" s="19">
        <f t="shared" si="61"/>
        <v>6715980</v>
      </c>
      <c r="W260" s="19">
        <f t="shared" si="61"/>
        <v>17443812</v>
      </c>
    </row>
    <row r="261" spans="2:23">
      <c r="B261" s="19" t="str">
        <f t="shared" si="60"/>
        <v>1 - ADMINISTRACION CENTRAL</v>
      </c>
      <c r="C261" s="19" t="str">
        <f t="shared" si="60"/>
        <v>3-ASEO</v>
      </c>
      <c r="D261" s="19" t="str">
        <f t="shared" si="60"/>
        <v>28-CLUS</v>
      </c>
      <c r="E261" s="19" t="str">
        <f t="shared" si="60"/>
        <v>1.1.02.06.007.02.05.03 - Subsidios de aseo</v>
      </c>
      <c r="F261" s="19" t="str">
        <f t="shared" si="60"/>
        <v>1.2.3.3.05-SUBVENCIONES</v>
      </c>
      <c r="G261" s="19" t="str">
        <f t="shared" si="60"/>
        <v>11-Subsidios de aseo</v>
      </c>
      <c r="H261" s="19">
        <f t="shared" si="61"/>
        <v>65786471</v>
      </c>
      <c r="I261" s="19">
        <f t="shared" si="61"/>
        <v>65786471</v>
      </c>
      <c r="J261" s="19">
        <f t="shared" si="61"/>
        <v>0</v>
      </c>
      <c r="K261" s="19">
        <f t="shared" si="61"/>
        <v>0</v>
      </c>
      <c r="L261" s="19">
        <f t="shared" si="61"/>
        <v>0</v>
      </c>
      <c r="M261" s="19">
        <f t="shared" si="61"/>
        <v>0</v>
      </c>
      <c r="N261" s="19">
        <f t="shared" si="61"/>
        <v>0</v>
      </c>
      <c r="O261" s="19">
        <f t="shared" si="61"/>
        <v>65786471</v>
      </c>
      <c r="P261" s="19">
        <f t="shared" si="61"/>
        <v>19030818</v>
      </c>
      <c r="Q261" s="19">
        <f t="shared" si="61"/>
        <v>3868014</v>
      </c>
      <c r="R261" s="19">
        <f t="shared" si="61"/>
        <v>22898832</v>
      </c>
      <c r="S261" s="19">
        <f t="shared" si="61"/>
        <v>0</v>
      </c>
      <c r="T261" s="19">
        <f t="shared" si="61"/>
        <v>0</v>
      </c>
      <c r="U261" s="19">
        <f t="shared" si="61"/>
        <v>0</v>
      </c>
      <c r="V261" s="19">
        <f t="shared" si="61"/>
        <v>22898832</v>
      </c>
      <c r="W261" s="19">
        <f t="shared" si="61"/>
        <v>42887639</v>
      </c>
    </row>
    <row r="262" spans="2:23">
      <c r="B262" s="19" t="str">
        <f t="shared" si="60"/>
        <v>1 - ADMINISTRACION CENTRAL</v>
      </c>
      <c r="C262" s="19" t="str">
        <f t="shared" si="60"/>
        <v>3-ASEO</v>
      </c>
      <c r="D262" s="19" t="str">
        <f t="shared" si="60"/>
        <v>29-CCS</v>
      </c>
      <c r="E262" s="19" t="str">
        <f t="shared" si="60"/>
        <v>1.1.02.06.007.02.05.03 - Subsidios de aseo</v>
      </c>
      <c r="F262" s="19" t="str">
        <f t="shared" si="60"/>
        <v>1.2.3.3.05-SUBVENCIONES</v>
      </c>
      <c r="G262" s="19" t="str">
        <f t="shared" si="60"/>
        <v>11-Subsidios de aseo</v>
      </c>
      <c r="H262" s="19">
        <f t="shared" si="61"/>
        <v>42617235</v>
      </c>
      <c r="I262" s="19">
        <f t="shared" si="61"/>
        <v>42617235</v>
      </c>
      <c r="J262" s="19">
        <f t="shared" si="61"/>
        <v>0</v>
      </c>
      <c r="K262" s="19">
        <f t="shared" si="61"/>
        <v>0</v>
      </c>
      <c r="L262" s="19">
        <f t="shared" si="61"/>
        <v>0</v>
      </c>
      <c r="M262" s="19">
        <f t="shared" si="61"/>
        <v>0</v>
      </c>
      <c r="N262" s="19">
        <f t="shared" si="61"/>
        <v>0</v>
      </c>
      <c r="O262" s="19">
        <f t="shared" si="61"/>
        <v>42617235</v>
      </c>
      <c r="P262" s="19">
        <f t="shared" si="61"/>
        <v>15443571</v>
      </c>
      <c r="Q262" s="19">
        <f t="shared" si="61"/>
        <v>3131540</v>
      </c>
      <c r="R262" s="19">
        <f t="shared" si="61"/>
        <v>18575111</v>
      </c>
      <c r="S262" s="19">
        <f t="shared" si="61"/>
        <v>1176315</v>
      </c>
      <c r="T262" s="19">
        <f t="shared" si="61"/>
        <v>1186081</v>
      </c>
      <c r="U262" s="19">
        <f t="shared" si="61"/>
        <v>2362396</v>
      </c>
      <c r="V262" s="19">
        <f t="shared" si="61"/>
        <v>16212715</v>
      </c>
      <c r="W262" s="19">
        <f t="shared" si="61"/>
        <v>24042124</v>
      </c>
    </row>
    <row r="263" spans="2:23">
      <c r="B263" s="19" t="str">
        <f t="shared" si="60"/>
        <v>1 - ADMINISTRACION CENTRAL</v>
      </c>
      <c r="C263" s="19" t="str">
        <f t="shared" si="60"/>
        <v>3-ASEO</v>
      </c>
      <c r="D263" s="19" t="str">
        <f t="shared" si="60"/>
        <v>30-Venta Material Aprovechado</v>
      </c>
      <c r="E263" s="19" t="str">
        <f t="shared" si="60"/>
        <v>1.1.02.05.002.09 - Servicios para la comunidad, sociales y personales</v>
      </c>
      <c r="F263" s="19" t="str">
        <f t="shared" si="60"/>
        <v>1.2.3.2.09-VENTA DE BIENES Y SERVICIOS</v>
      </c>
      <c r="G263" s="19" t="str">
        <f t="shared" si="60"/>
        <v>7-Servicios para la comunidad, sociales y personales</v>
      </c>
      <c r="H263" s="19">
        <f t="shared" si="61"/>
        <v>2000</v>
      </c>
      <c r="I263" s="19">
        <f t="shared" si="61"/>
        <v>2000</v>
      </c>
      <c r="J263" s="19">
        <f t="shared" si="61"/>
        <v>0</v>
      </c>
      <c r="K263" s="19">
        <f t="shared" si="61"/>
        <v>0</v>
      </c>
      <c r="L263" s="19">
        <f t="shared" si="61"/>
        <v>0</v>
      </c>
      <c r="M263" s="19">
        <f t="shared" si="61"/>
        <v>0</v>
      </c>
      <c r="N263" s="19">
        <f t="shared" si="61"/>
        <v>0</v>
      </c>
      <c r="O263" s="19">
        <f t="shared" si="61"/>
        <v>2000</v>
      </c>
      <c r="P263" s="19">
        <f t="shared" si="61"/>
        <v>0</v>
      </c>
      <c r="Q263" s="19">
        <f t="shared" si="61"/>
        <v>0</v>
      </c>
      <c r="R263" s="19">
        <f t="shared" si="61"/>
        <v>0</v>
      </c>
      <c r="S263" s="19">
        <f t="shared" si="61"/>
        <v>0</v>
      </c>
      <c r="T263" s="19">
        <f t="shared" si="61"/>
        <v>0</v>
      </c>
      <c r="U263" s="19">
        <f t="shared" si="61"/>
        <v>0</v>
      </c>
      <c r="V263" s="19">
        <f t="shared" si="61"/>
        <v>0</v>
      </c>
      <c r="W263" s="19">
        <f t="shared" si="61"/>
        <v>2000</v>
      </c>
    </row>
    <row r="264" spans="2:23">
      <c r="B264" s="19" t="str">
        <f t="shared" si="60"/>
        <v>1 - ADMINISTRACION CENTRAL</v>
      </c>
      <c r="C264" s="19" t="str">
        <f t="shared" si="60"/>
        <v>3-ASEO</v>
      </c>
      <c r="D264" s="19" t="str">
        <f t="shared" si="60"/>
        <v>31-Intereses y Rendimientos Financieros</v>
      </c>
      <c r="E264" s="19" t="str">
        <f t="shared" si="60"/>
        <v>1.2.05.02 - Depositos</v>
      </c>
      <c r="F264" s="19" t="str">
        <f t="shared" si="60"/>
        <v>1.3.2.3.05-OTROS RENDIMIENTOS FINANCIEROS</v>
      </c>
      <c r="G264" s="19" t="str">
        <f t="shared" si="60"/>
        <v>13-Depósitos</v>
      </c>
      <c r="H264" s="19">
        <f t="shared" si="61"/>
        <v>3000000</v>
      </c>
      <c r="I264" s="19">
        <f t="shared" si="61"/>
        <v>3000000</v>
      </c>
      <c r="J264" s="19">
        <f t="shared" si="61"/>
        <v>0</v>
      </c>
      <c r="K264" s="19">
        <f t="shared" si="61"/>
        <v>0</v>
      </c>
      <c r="L264" s="19">
        <f t="shared" si="61"/>
        <v>0</v>
      </c>
      <c r="M264" s="19">
        <f t="shared" si="61"/>
        <v>0</v>
      </c>
      <c r="N264" s="19">
        <f t="shared" si="61"/>
        <v>0</v>
      </c>
      <c r="O264" s="19">
        <f t="shared" si="61"/>
        <v>3000000</v>
      </c>
      <c r="P264" s="19">
        <f t="shared" si="61"/>
        <v>348965.4</v>
      </c>
      <c r="Q264" s="19">
        <f t="shared" si="61"/>
        <v>11023.92</v>
      </c>
      <c r="R264" s="19">
        <f t="shared" si="61"/>
        <v>359989.32</v>
      </c>
      <c r="S264" s="19">
        <f t="shared" si="61"/>
        <v>348965.4</v>
      </c>
      <c r="T264" s="19">
        <f t="shared" si="61"/>
        <v>11023.92</v>
      </c>
      <c r="U264" s="19">
        <f t="shared" si="61"/>
        <v>359989.32</v>
      </c>
      <c r="V264" s="19">
        <f t="shared" si="61"/>
        <v>0</v>
      </c>
      <c r="W264" s="19">
        <f t="shared" ref="W264" si="62">+W72+W140</f>
        <v>2640010.6799999997</v>
      </c>
    </row>
    <row r="265" spans="2:23">
      <c r="B265" s="19" t="str">
        <f t="shared" ref="B265:G271" si="63">+B73</f>
        <v>1 - ADMINISTRACION CENTRAL</v>
      </c>
      <c r="C265" s="19" t="str">
        <f t="shared" si="63"/>
        <v>3-ASEO</v>
      </c>
      <c r="D265" s="19" t="str">
        <f t="shared" si="63"/>
        <v>32-Recargos y Multas</v>
      </c>
      <c r="E265" s="19" t="str">
        <f t="shared" si="63"/>
        <v>1.1.02.03.001.04 - Sanciones contractuales</v>
      </c>
      <c r="F265" s="19" t="str">
        <f t="shared" si="63"/>
        <v>1.2.3.2.07-OTRAS MULTAS, SANCIONES E INTERESES DE MORA</v>
      </c>
      <c r="G265" s="19" t="str">
        <f t="shared" si="63"/>
        <v>2-Sanciones contractuales</v>
      </c>
      <c r="H265" s="19">
        <f t="shared" ref="H265:W271" si="64">+H73+H141</f>
        <v>2000</v>
      </c>
      <c r="I265" s="19">
        <f t="shared" si="64"/>
        <v>2000</v>
      </c>
      <c r="J265" s="19">
        <f t="shared" si="64"/>
        <v>0</v>
      </c>
      <c r="K265" s="19">
        <f t="shared" si="64"/>
        <v>0</v>
      </c>
      <c r="L265" s="19">
        <f t="shared" si="64"/>
        <v>0</v>
      </c>
      <c r="M265" s="19">
        <f t="shared" si="64"/>
        <v>0</v>
      </c>
      <c r="N265" s="19">
        <f t="shared" si="64"/>
        <v>0</v>
      </c>
      <c r="O265" s="19">
        <f t="shared" si="64"/>
        <v>2000</v>
      </c>
      <c r="P265" s="19">
        <f t="shared" si="64"/>
        <v>0</v>
      </c>
      <c r="Q265" s="19">
        <f t="shared" si="64"/>
        <v>0</v>
      </c>
      <c r="R265" s="19">
        <f t="shared" si="64"/>
        <v>0</v>
      </c>
      <c r="S265" s="19">
        <f t="shared" si="64"/>
        <v>0</v>
      </c>
      <c r="T265" s="19">
        <f t="shared" si="64"/>
        <v>0</v>
      </c>
      <c r="U265" s="19">
        <f t="shared" si="64"/>
        <v>0</v>
      </c>
      <c r="V265" s="19">
        <f t="shared" si="64"/>
        <v>0</v>
      </c>
      <c r="W265" s="19">
        <f t="shared" si="64"/>
        <v>2000</v>
      </c>
    </row>
    <row r="266" spans="2:23">
      <c r="B266" s="19" t="str">
        <f t="shared" si="63"/>
        <v>1 - ADMINISTRACION CENTRAL</v>
      </c>
      <c r="C266" s="19" t="str">
        <f t="shared" si="63"/>
        <v>3-ASEO</v>
      </c>
      <c r="D266" s="19" t="str">
        <f t="shared" si="63"/>
        <v>33-Otros Ingresos y  Aprovechamientos</v>
      </c>
      <c r="E266" s="19" t="str">
        <f t="shared" si="63"/>
        <v>1.1.02.05.002.09 - Servicios para la comunidad, sociales y personales</v>
      </c>
      <c r="F266" s="19" t="str">
        <f t="shared" si="63"/>
        <v>1.2.3.2.09-VENTA DE BIENES Y SERVICIOS</v>
      </c>
      <c r="G266" s="19" t="str">
        <f t="shared" si="63"/>
        <v>7-Servicios para la comunidad, sociales y personales</v>
      </c>
      <c r="H266" s="19">
        <f t="shared" si="64"/>
        <v>2000</v>
      </c>
      <c r="I266" s="19">
        <f t="shared" si="64"/>
        <v>2000</v>
      </c>
      <c r="J266" s="19">
        <f t="shared" si="64"/>
        <v>0</v>
      </c>
      <c r="K266" s="19">
        <f t="shared" si="64"/>
        <v>0</v>
      </c>
      <c r="L266" s="19">
        <f t="shared" si="64"/>
        <v>0</v>
      </c>
      <c r="M266" s="19">
        <f t="shared" si="64"/>
        <v>0</v>
      </c>
      <c r="N266" s="19">
        <f t="shared" si="64"/>
        <v>0</v>
      </c>
      <c r="O266" s="19">
        <f t="shared" si="64"/>
        <v>2000</v>
      </c>
      <c r="P266" s="19">
        <f t="shared" si="64"/>
        <v>0</v>
      </c>
      <c r="Q266" s="19">
        <f t="shared" si="64"/>
        <v>0</v>
      </c>
      <c r="R266" s="19">
        <f t="shared" si="64"/>
        <v>0</v>
      </c>
      <c r="S266" s="19">
        <f t="shared" si="64"/>
        <v>0</v>
      </c>
      <c r="T266" s="19">
        <f t="shared" si="64"/>
        <v>0</v>
      </c>
      <c r="U266" s="19">
        <f t="shared" si="64"/>
        <v>0</v>
      </c>
      <c r="V266" s="19">
        <f t="shared" si="64"/>
        <v>0</v>
      </c>
      <c r="W266" s="19">
        <f t="shared" si="64"/>
        <v>2000</v>
      </c>
    </row>
    <row r="267" spans="2:23">
      <c r="B267" s="19" t="str">
        <f t="shared" si="63"/>
        <v>1 - ADMINISTRACION CENTRAL</v>
      </c>
      <c r="C267" s="19" t="str">
        <f t="shared" si="63"/>
        <v>3-ASEO</v>
      </c>
      <c r="D267" s="19" t="str">
        <f t="shared" si="63"/>
        <v>34-Superávit Vigencias Anteriores - Saldos Iniciales</v>
      </c>
      <c r="E267" s="19" t="str">
        <f t="shared" si="63"/>
        <v>1.2.10.02 - Superavit fiscal</v>
      </c>
      <c r="F267" s="19" t="str">
        <f t="shared" si="63"/>
        <v>1.3.3.2.09-R.B. VENTA DE BIENES Y SERVICIOS</v>
      </c>
      <c r="G267" s="19" t="str">
        <f t="shared" si="63"/>
        <v>16-Superávit fiscal</v>
      </c>
      <c r="H267" s="19">
        <f t="shared" si="64"/>
        <v>2000</v>
      </c>
      <c r="I267" s="19">
        <f t="shared" si="64"/>
        <v>2000</v>
      </c>
      <c r="J267" s="19">
        <f t="shared" si="64"/>
        <v>5455977.6200000001</v>
      </c>
      <c r="K267" s="19">
        <f t="shared" si="64"/>
        <v>0</v>
      </c>
      <c r="L267" s="19">
        <f t="shared" si="64"/>
        <v>0</v>
      </c>
      <c r="M267" s="19">
        <f t="shared" si="64"/>
        <v>0</v>
      </c>
      <c r="N267" s="19">
        <f t="shared" si="64"/>
        <v>5455977.6200000001</v>
      </c>
      <c r="O267" s="19">
        <f t="shared" si="64"/>
        <v>5457977.6200000001</v>
      </c>
      <c r="P267" s="19">
        <f t="shared" si="64"/>
        <v>5455977.6200000001</v>
      </c>
      <c r="Q267" s="19">
        <f t="shared" si="64"/>
        <v>0</v>
      </c>
      <c r="R267" s="19">
        <f t="shared" si="64"/>
        <v>5455977.6200000001</v>
      </c>
      <c r="S267" s="19">
        <f t="shared" si="64"/>
        <v>5455977.6200000001</v>
      </c>
      <c r="T267" s="19">
        <f t="shared" si="64"/>
        <v>0</v>
      </c>
      <c r="U267" s="19">
        <f t="shared" si="64"/>
        <v>5455977.6200000001</v>
      </c>
      <c r="V267" s="19">
        <f t="shared" si="64"/>
        <v>0</v>
      </c>
      <c r="W267" s="19">
        <f t="shared" si="64"/>
        <v>2000</v>
      </c>
    </row>
    <row r="268" spans="2:23">
      <c r="B268" s="19" t="str">
        <f t="shared" si="63"/>
        <v>1 - ADMINISTRACION CENTRAL</v>
      </c>
      <c r="C268" s="19" t="str">
        <f t="shared" si="63"/>
        <v>3-ASEO</v>
      </c>
      <c r="D268" s="19" t="str">
        <f t="shared" si="63"/>
        <v>35-Recuperación cartera Propia</v>
      </c>
      <c r="E268" s="19" t="str">
        <f t="shared" si="63"/>
        <v>1.2.09.03 - De personas naturales</v>
      </c>
      <c r="F268" s="19" t="str">
        <f t="shared" si="63"/>
        <v>1.3.1.1.09-RECUPERACION DE CARTERA PRESTAMOS</v>
      </c>
      <c r="G268" s="19" t="str">
        <f t="shared" si="63"/>
        <v>15-De personas naturales</v>
      </c>
      <c r="H268" s="19">
        <f t="shared" si="64"/>
        <v>16000000</v>
      </c>
      <c r="I268" s="19">
        <f t="shared" si="64"/>
        <v>16000000</v>
      </c>
      <c r="J268" s="19">
        <f t="shared" si="64"/>
        <v>0</v>
      </c>
      <c r="K268" s="19">
        <f t="shared" si="64"/>
        <v>0</v>
      </c>
      <c r="L268" s="19">
        <f t="shared" si="64"/>
        <v>0</v>
      </c>
      <c r="M268" s="19">
        <f t="shared" si="64"/>
        <v>0</v>
      </c>
      <c r="N268" s="19">
        <f t="shared" si="64"/>
        <v>0</v>
      </c>
      <c r="O268" s="19">
        <f t="shared" si="64"/>
        <v>16000000</v>
      </c>
      <c r="P268" s="19">
        <f t="shared" si="64"/>
        <v>0</v>
      </c>
      <c r="Q268" s="19">
        <f t="shared" si="64"/>
        <v>0</v>
      </c>
      <c r="R268" s="19">
        <f t="shared" si="64"/>
        <v>0</v>
      </c>
      <c r="S268" s="19">
        <f t="shared" si="64"/>
        <v>37534447</v>
      </c>
      <c r="T268" s="19">
        <f t="shared" si="64"/>
        <v>0</v>
      </c>
      <c r="U268" s="19">
        <f t="shared" si="64"/>
        <v>37534447</v>
      </c>
      <c r="V268" s="19">
        <f t="shared" si="64"/>
        <v>-37534447</v>
      </c>
      <c r="W268" s="19">
        <f t="shared" si="64"/>
        <v>16000000</v>
      </c>
    </row>
    <row r="269" spans="2:23">
      <c r="B269" s="19" t="str">
        <f t="shared" si="63"/>
        <v>1 - ADMINISTRACION CENTRAL</v>
      </c>
      <c r="C269" s="19" t="str">
        <f t="shared" si="63"/>
        <v>3-ASEO</v>
      </c>
      <c r="D269" s="19" t="str">
        <f t="shared" si="63"/>
        <v>37-Aportes y Contribuciones</v>
      </c>
      <c r="E269" s="19" t="str">
        <f t="shared" si="63"/>
        <v>1.2.15.01.004 - De municipios</v>
      </c>
      <c r="F269" s="19" t="str">
        <f t="shared" si="63"/>
        <v>1.3.1.1.13-CAPITALIZACIONES</v>
      </c>
      <c r="G269" s="19" t="str">
        <f t="shared" si="63"/>
        <v>17-De municipios</v>
      </c>
      <c r="H269" s="19">
        <f t="shared" si="64"/>
        <v>2000</v>
      </c>
      <c r="I269" s="19">
        <f t="shared" si="64"/>
        <v>2000</v>
      </c>
      <c r="J269" s="19">
        <f t="shared" si="64"/>
        <v>0</v>
      </c>
      <c r="K269" s="19">
        <f t="shared" si="64"/>
        <v>0</v>
      </c>
      <c r="L269" s="19">
        <f t="shared" si="64"/>
        <v>0</v>
      </c>
      <c r="M269" s="19">
        <f t="shared" si="64"/>
        <v>0</v>
      </c>
      <c r="N269" s="19">
        <f t="shared" si="64"/>
        <v>0</v>
      </c>
      <c r="O269" s="19">
        <f t="shared" si="64"/>
        <v>2000</v>
      </c>
      <c r="P269" s="19">
        <f t="shared" si="64"/>
        <v>0</v>
      </c>
      <c r="Q269" s="19">
        <f t="shared" si="64"/>
        <v>0</v>
      </c>
      <c r="R269" s="19">
        <f t="shared" si="64"/>
        <v>0</v>
      </c>
      <c r="S269" s="19">
        <f t="shared" si="64"/>
        <v>0</v>
      </c>
      <c r="T269" s="19">
        <f t="shared" si="64"/>
        <v>0</v>
      </c>
      <c r="U269" s="19">
        <f t="shared" si="64"/>
        <v>0</v>
      </c>
      <c r="V269" s="19">
        <f t="shared" si="64"/>
        <v>0</v>
      </c>
      <c r="W269" s="19">
        <f t="shared" si="64"/>
        <v>2000</v>
      </c>
    </row>
    <row r="270" spans="2:23">
      <c r="B270" s="19" t="str">
        <f t="shared" si="63"/>
        <v>1 - ADMINISTRACION CENTRAL</v>
      </c>
      <c r="C270" s="19" t="str">
        <f t="shared" si="63"/>
        <v>3-ASEO</v>
      </c>
      <c r="D270" s="19" t="str">
        <f t="shared" si="63"/>
        <v>39-Arriendo comodato</v>
      </c>
      <c r="E270" s="19" t="str">
        <f t="shared" si="63"/>
        <v>1.1.02.05.002.07 - Servicios financieros y servicios conexos; servicios inmobiliarios; y servicios de arrendamiento y leasing</v>
      </c>
      <c r="F270" s="19" t="str">
        <f t="shared" si="63"/>
        <v>1.2.3.2.09-VENTA DE BIENES Y SERVICIOS</v>
      </c>
      <c r="G270" s="19" t="str">
        <f t="shared" si="63"/>
        <v>6-Servicios financieros y servicios conexos servici</v>
      </c>
      <c r="H270" s="19">
        <f t="shared" si="64"/>
        <v>2000</v>
      </c>
      <c r="I270" s="19">
        <f t="shared" si="64"/>
        <v>2000</v>
      </c>
      <c r="J270" s="19">
        <f t="shared" si="64"/>
        <v>0</v>
      </c>
      <c r="K270" s="19">
        <f t="shared" si="64"/>
        <v>0</v>
      </c>
      <c r="L270" s="19">
        <f t="shared" si="64"/>
        <v>0</v>
      </c>
      <c r="M270" s="19">
        <f t="shared" si="64"/>
        <v>0</v>
      </c>
      <c r="N270" s="19">
        <f t="shared" si="64"/>
        <v>0</v>
      </c>
      <c r="O270" s="19">
        <f t="shared" si="64"/>
        <v>2000</v>
      </c>
      <c r="P270" s="19">
        <f t="shared" si="64"/>
        <v>0</v>
      </c>
      <c r="Q270" s="19">
        <f t="shared" si="64"/>
        <v>0</v>
      </c>
      <c r="R270" s="19">
        <f t="shared" si="64"/>
        <v>0</v>
      </c>
      <c r="S270" s="19">
        <f t="shared" si="64"/>
        <v>0</v>
      </c>
      <c r="T270" s="19">
        <f t="shared" si="64"/>
        <v>0</v>
      </c>
      <c r="U270" s="19">
        <f t="shared" si="64"/>
        <v>0</v>
      </c>
      <c r="V270" s="19">
        <f t="shared" si="64"/>
        <v>0</v>
      </c>
      <c r="W270" s="19">
        <f t="shared" si="64"/>
        <v>2000</v>
      </c>
    </row>
    <row r="271" spans="2:23">
      <c r="B271" s="19" t="str">
        <f t="shared" si="63"/>
        <v>1 - ADMINISTRACION CENTRAL</v>
      </c>
      <c r="C271" s="19" t="str">
        <f t="shared" si="63"/>
        <v>3-ASEO</v>
      </c>
      <c r="D271" s="19" t="str">
        <f t="shared" si="63"/>
        <v>40-Fondo de Inversiones</v>
      </c>
      <c r="E271" s="19" t="str">
        <f t="shared" si="63"/>
        <v>1.2.01.01.003 - Otros Ingresos y  Aprovechamientos</v>
      </c>
      <c r="F271" s="19" t="str">
        <f t="shared" si="63"/>
        <v>1.3.1.1.01-DISPOSICION DE ACTIVOS</v>
      </c>
      <c r="G271" s="19" t="str">
        <f t="shared" si="63"/>
        <v>12-Reembolso de participaciones en fondos de inversió</v>
      </c>
      <c r="H271" s="19">
        <f t="shared" si="64"/>
        <v>2000</v>
      </c>
      <c r="I271" s="19">
        <f t="shared" si="64"/>
        <v>2000</v>
      </c>
      <c r="J271" s="19">
        <f t="shared" si="64"/>
        <v>0</v>
      </c>
      <c r="K271" s="19">
        <f t="shared" si="64"/>
        <v>0</v>
      </c>
      <c r="L271" s="19">
        <f t="shared" si="64"/>
        <v>0</v>
      </c>
      <c r="M271" s="19">
        <f t="shared" si="64"/>
        <v>0</v>
      </c>
      <c r="N271" s="19">
        <f t="shared" si="64"/>
        <v>0</v>
      </c>
      <c r="O271" s="19">
        <f t="shared" si="64"/>
        <v>2000</v>
      </c>
      <c r="P271" s="19">
        <f t="shared" si="64"/>
        <v>0</v>
      </c>
      <c r="Q271" s="19">
        <f t="shared" si="64"/>
        <v>0</v>
      </c>
      <c r="R271" s="19">
        <f t="shared" si="64"/>
        <v>0</v>
      </c>
      <c r="S271" s="19">
        <f t="shared" si="64"/>
        <v>0</v>
      </c>
      <c r="T271" s="19">
        <f t="shared" si="64"/>
        <v>0</v>
      </c>
      <c r="U271" s="19">
        <f t="shared" si="64"/>
        <v>0</v>
      </c>
      <c r="V271" s="19">
        <f t="shared" si="64"/>
        <v>0</v>
      </c>
      <c r="W271" s="19">
        <f t="shared" si="64"/>
        <v>2000</v>
      </c>
    </row>
    <row r="274" spans="4:23">
      <c r="D274" s="64" t="s">
        <v>126</v>
      </c>
      <c r="E274" s="65"/>
      <c r="F274" s="5"/>
      <c r="G274" s="5"/>
      <c r="H274" s="66">
        <f>+H205</f>
        <v>1633565010</v>
      </c>
      <c r="I274" s="66">
        <f t="shared" ref="I274:W274" si="65">+I205</f>
        <v>1633565010</v>
      </c>
      <c r="J274" s="66">
        <f t="shared" si="65"/>
        <v>50673.63</v>
      </c>
      <c r="K274" s="66">
        <f t="shared" si="65"/>
        <v>0</v>
      </c>
      <c r="L274" s="66">
        <f t="shared" si="65"/>
        <v>0</v>
      </c>
      <c r="M274" s="66">
        <f t="shared" si="65"/>
        <v>0</v>
      </c>
      <c r="N274" s="66">
        <f t="shared" si="65"/>
        <v>50673.63</v>
      </c>
      <c r="O274" s="66">
        <f t="shared" si="65"/>
        <v>1633615683.6300001</v>
      </c>
      <c r="P274" s="66">
        <f t="shared" si="65"/>
        <v>578571312.63999999</v>
      </c>
      <c r="Q274" s="66">
        <f t="shared" si="65"/>
        <v>112179329.41</v>
      </c>
      <c r="R274" s="66">
        <f t="shared" si="65"/>
        <v>690750642.04999995</v>
      </c>
      <c r="S274" s="66">
        <f t="shared" si="65"/>
        <v>392428032.63999999</v>
      </c>
      <c r="T274" s="66">
        <f t="shared" si="65"/>
        <v>80464369.409999996</v>
      </c>
      <c r="U274" s="66">
        <f t="shared" si="65"/>
        <v>472892402.05000001</v>
      </c>
      <c r="V274" s="66">
        <f t="shared" si="65"/>
        <v>217858240</v>
      </c>
      <c r="W274" s="66">
        <f t="shared" si="65"/>
        <v>942865041.58000004</v>
      </c>
    </row>
    <row r="275" spans="4:23">
      <c r="D275" s="67" t="s">
        <v>127</v>
      </c>
      <c r="E275" s="65"/>
      <c r="F275" s="5"/>
      <c r="G275" s="5"/>
      <c r="H275" s="66">
        <f>+H227</f>
        <v>907606509</v>
      </c>
      <c r="I275" s="66">
        <f t="shared" ref="I275:W275" si="66">+I227</f>
        <v>907606509</v>
      </c>
      <c r="J275" s="66">
        <f t="shared" si="66"/>
        <v>317331030.81999999</v>
      </c>
      <c r="K275" s="66">
        <f t="shared" si="66"/>
        <v>36146329.779999733</v>
      </c>
      <c r="L275" s="66">
        <f t="shared" si="66"/>
        <v>0</v>
      </c>
      <c r="M275" s="66">
        <f t="shared" si="66"/>
        <v>0</v>
      </c>
      <c r="N275" s="66">
        <f t="shared" si="66"/>
        <v>353477360.59999973</v>
      </c>
      <c r="O275" s="66">
        <f t="shared" si="66"/>
        <v>1261083869.5999997</v>
      </c>
      <c r="P275" s="66">
        <f t="shared" si="66"/>
        <v>647196596.37</v>
      </c>
      <c r="Q275" s="66">
        <f t="shared" si="66"/>
        <v>100185558.12999973</v>
      </c>
      <c r="R275" s="66">
        <f t="shared" si="66"/>
        <v>747382154.49999976</v>
      </c>
      <c r="S275" s="66">
        <f t="shared" si="66"/>
        <v>637419204.37</v>
      </c>
      <c r="T275" s="66">
        <f t="shared" si="66"/>
        <v>84990009.129999727</v>
      </c>
      <c r="U275" s="66">
        <f t="shared" si="66"/>
        <v>722409213.49999976</v>
      </c>
      <c r="V275" s="66">
        <f t="shared" si="66"/>
        <v>24972941</v>
      </c>
      <c r="W275" s="66">
        <f t="shared" si="66"/>
        <v>513701715.10000002</v>
      </c>
    </row>
    <row r="276" spans="4:23">
      <c r="D276" s="67" t="s">
        <v>128</v>
      </c>
      <c r="E276" s="65"/>
      <c r="F276" s="50"/>
      <c r="G276" s="50"/>
      <c r="H276" s="66">
        <f>+H248</f>
        <v>1873020138</v>
      </c>
      <c r="I276" s="66">
        <f t="shared" ref="I276:W276" si="67">+I248</f>
        <v>1873020138</v>
      </c>
      <c r="J276" s="66">
        <f t="shared" si="67"/>
        <v>5455977.6200000001</v>
      </c>
      <c r="K276" s="66">
        <f t="shared" si="67"/>
        <v>0</v>
      </c>
      <c r="L276" s="66">
        <f t="shared" si="67"/>
        <v>0</v>
      </c>
      <c r="M276" s="66">
        <f t="shared" si="67"/>
        <v>0</v>
      </c>
      <c r="N276" s="66">
        <f t="shared" si="67"/>
        <v>5455977.6200000001</v>
      </c>
      <c r="O276" s="66">
        <f t="shared" si="67"/>
        <v>1878476115.6199999</v>
      </c>
      <c r="P276" s="66">
        <f t="shared" si="67"/>
        <v>888666121.01999998</v>
      </c>
      <c r="Q276" s="66">
        <f t="shared" si="67"/>
        <v>179164443.91999999</v>
      </c>
      <c r="R276" s="66">
        <f t="shared" si="67"/>
        <v>1067830564.9400001</v>
      </c>
      <c r="S276" s="66">
        <f t="shared" si="67"/>
        <v>702171435.01999998</v>
      </c>
      <c r="T276" s="66">
        <f t="shared" si="67"/>
        <v>142841896.91999999</v>
      </c>
      <c r="U276" s="66">
        <f t="shared" si="67"/>
        <v>845013331.94000006</v>
      </c>
      <c r="V276" s="66">
        <f t="shared" si="67"/>
        <v>222817233</v>
      </c>
      <c r="W276" s="66">
        <f t="shared" si="67"/>
        <v>810645550.67999995</v>
      </c>
    </row>
    <row r="277" spans="4:23">
      <c r="D277" s="68" t="s">
        <v>0</v>
      </c>
      <c r="E277" s="69"/>
      <c r="F277" s="60"/>
      <c r="G277" s="60"/>
      <c r="H277" s="70">
        <f>SUM(H274:H276)</f>
        <v>4414191657</v>
      </c>
      <c r="I277" s="70">
        <f t="shared" ref="I277:W277" si="68">SUM(I274:I276)</f>
        <v>4414191657</v>
      </c>
      <c r="J277" s="70">
        <f t="shared" si="68"/>
        <v>322837682.06999999</v>
      </c>
      <c r="K277" s="70">
        <f t="shared" si="68"/>
        <v>36146329.779999733</v>
      </c>
      <c r="L277" s="70">
        <f t="shared" si="68"/>
        <v>0</v>
      </c>
      <c r="M277" s="70">
        <f t="shared" si="68"/>
        <v>0</v>
      </c>
      <c r="N277" s="70">
        <f t="shared" si="68"/>
        <v>358984011.84999973</v>
      </c>
      <c r="O277" s="70">
        <f t="shared" si="68"/>
        <v>4773175668.8499994</v>
      </c>
      <c r="P277" s="70">
        <f t="shared" si="68"/>
        <v>2114434030.03</v>
      </c>
      <c r="Q277" s="70">
        <f t="shared" si="68"/>
        <v>391529331.45999968</v>
      </c>
      <c r="R277" s="70">
        <f t="shared" si="68"/>
        <v>2505963361.4899998</v>
      </c>
      <c r="S277" s="70">
        <f t="shared" si="68"/>
        <v>1732018672.03</v>
      </c>
      <c r="T277" s="70">
        <f t="shared" si="68"/>
        <v>308296275.45999968</v>
      </c>
      <c r="U277" s="70">
        <f t="shared" si="68"/>
        <v>2040314947.4899998</v>
      </c>
      <c r="V277" s="70">
        <f t="shared" si="68"/>
        <v>465648414</v>
      </c>
      <c r="W277" s="70">
        <f t="shared" si="68"/>
        <v>2267212307.3600001</v>
      </c>
    </row>
    <row r="278" spans="4:23">
      <c r="H278" s="58">
        <f>+H277-H203</f>
        <v>0</v>
      </c>
      <c r="I278" s="58">
        <f t="shared" ref="I278:W278" si="69">+I277-I203</f>
        <v>0</v>
      </c>
      <c r="J278" s="58">
        <f t="shared" si="69"/>
        <v>0</v>
      </c>
      <c r="K278" s="58">
        <f t="shared" si="69"/>
        <v>0</v>
      </c>
      <c r="L278" s="58">
        <f t="shared" si="69"/>
        <v>0</v>
      </c>
      <c r="M278" s="58">
        <f t="shared" si="69"/>
        <v>0</v>
      </c>
      <c r="N278" s="58">
        <f t="shared" si="69"/>
        <v>0</v>
      </c>
      <c r="O278" s="58">
        <f t="shared" si="69"/>
        <v>0</v>
      </c>
      <c r="P278" s="58">
        <f t="shared" si="69"/>
        <v>0</v>
      </c>
      <c r="Q278" s="58">
        <f t="shared" si="69"/>
        <v>0</v>
      </c>
      <c r="R278" s="58">
        <f t="shared" si="69"/>
        <v>0</v>
      </c>
      <c r="S278" s="58">
        <f t="shared" si="69"/>
        <v>0</v>
      </c>
      <c r="T278" s="58">
        <f t="shared" si="69"/>
        <v>0</v>
      </c>
      <c r="U278" s="58">
        <f t="shared" si="69"/>
        <v>0</v>
      </c>
      <c r="V278" s="58">
        <f t="shared" si="69"/>
        <v>0</v>
      </c>
      <c r="W278" s="58">
        <f t="shared" si="69"/>
        <v>0</v>
      </c>
    </row>
    <row r="281" spans="4:23">
      <c r="J281" s="58">
        <f>+J164-J274</f>
        <v>0</v>
      </c>
      <c r="K281" s="58">
        <f t="shared" ref="K281:W284" si="70">+K164-K274</f>
        <v>5480801000</v>
      </c>
      <c r="L281" s="58">
        <f t="shared" si="70"/>
        <v>0</v>
      </c>
      <c r="M281" s="58">
        <f t="shared" si="70"/>
        <v>0</v>
      </c>
      <c r="N281" s="58">
        <f t="shared" si="70"/>
        <v>5480801000</v>
      </c>
      <c r="O281" s="58">
        <f t="shared" si="70"/>
        <v>5480801000</v>
      </c>
      <c r="P281" s="58">
        <f t="shared" si="70"/>
        <v>0</v>
      </c>
      <c r="Q281" s="58">
        <f t="shared" si="70"/>
        <v>0</v>
      </c>
      <c r="R281" s="58">
        <f t="shared" si="70"/>
        <v>0</v>
      </c>
      <c r="S281" s="58">
        <f t="shared" si="70"/>
        <v>0</v>
      </c>
      <c r="T281" s="58">
        <f t="shared" si="70"/>
        <v>0</v>
      </c>
      <c r="U281" s="58">
        <f t="shared" si="70"/>
        <v>0</v>
      </c>
      <c r="V281" s="58">
        <f t="shared" si="70"/>
        <v>0</v>
      </c>
      <c r="W281" s="58">
        <f t="shared" si="70"/>
        <v>5480801000</v>
      </c>
    </row>
    <row r="282" spans="4:23">
      <c r="J282" s="58">
        <f>+J165-J275</f>
        <v>0</v>
      </c>
      <c r="K282" s="58">
        <f>+K165-K275</f>
        <v>0</v>
      </c>
      <c r="L282" s="58">
        <f t="shared" si="70"/>
        <v>0</v>
      </c>
      <c r="M282" s="58">
        <f t="shared" si="70"/>
        <v>0</v>
      </c>
      <c r="N282" s="58">
        <f t="shared" si="70"/>
        <v>0</v>
      </c>
      <c r="O282" s="58">
        <f t="shared" si="70"/>
        <v>0</v>
      </c>
      <c r="P282" s="58">
        <f t="shared" si="70"/>
        <v>0</v>
      </c>
      <c r="Q282" s="58">
        <f t="shared" si="70"/>
        <v>0</v>
      </c>
      <c r="R282" s="58">
        <f t="shared" si="70"/>
        <v>0</v>
      </c>
      <c r="S282" s="58">
        <f t="shared" si="70"/>
        <v>0</v>
      </c>
      <c r="T282" s="58">
        <f t="shared" si="70"/>
        <v>0</v>
      </c>
      <c r="U282" s="58">
        <f t="shared" si="70"/>
        <v>0</v>
      </c>
      <c r="V282" s="58">
        <f t="shared" si="70"/>
        <v>1.1920928955078125E-7</v>
      </c>
      <c r="W282" s="58">
        <f t="shared" si="70"/>
        <v>0</v>
      </c>
    </row>
    <row r="283" spans="4:23">
      <c r="J283" s="58">
        <f>+J166-J276</f>
        <v>0</v>
      </c>
      <c r="K283" s="58">
        <f t="shared" si="70"/>
        <v>0</v>
      </c>
      <c r="L283" s="58">
        <f t="shared" si="70"/>
        <v>0</v>
      </c>
      <c r="M283" s="58">
        <f t="shared" si="70"/>
        <v>0</v>
      </c>
      <c r="N283" s="58">
        <f t="shared" si="70"/>
        <v>0</v>
      </c>
      <c r="O283" s="58">
        <f t="shared" si="70"/>
        <v>0</v>
      </c>
      <c r="P283" s="58">
        <f t="shared" si="70"/>
        <v>0</v>
      </c>
      <c r="Q283" s="58">
        <f t="shared" si="70"/>
        <v>0</v>
      </c>
      <c r="R283" s="58">
        <f t="shared" si="70"/>
        <v>0</v>
      </c>
      <c r="S283" s="58">
        <f t="shared" si="70"/>
        <v>0</v>
      </c>
      <c r="T283" s="58">
        <f t="shared" si="70"/>
        <v>0</v>
      </c>
      <c r="U283" s="58">
        <f t="shared" si="70"/>
        <v>0</v>
      </c>
      <c r="V283" s="58">
        <f t="shared" si="70"/>
        <v>0</v>
      </c>
      <c r="W283" s="58">
        <f t="shared" si="70"/>
        <v>0</v>
      </c>
    </row>
    <row r="284" spans="4:23">
      <c r="J284" s="58">
        <f>+J167-J277</f>
        <v>0</v>
      </c>
      <c r="K284" s="58">
        <f t="shared" si="70"/>
        <v>5480801000</v>
      </c>
      <c r="L284" s="58">
        <f t="shared" si="70"/>
        <v>0</v>
      </c>
      <c r="M284" s="58">
        <f t="shared" si="70"/>
        <v>0</v>
      </c>
      <c r="N284" s="58">
        <f t="shared" si="70"/>
        <v>5480801000</v>
      </c>
      <c r="O284" s="58">
        <f t="shared" si="70"/>
        <v>5480800999.999999</v>
      </c>
      <c r="P284" s="58">
        <f t="shared" si="70"/>
        <v>0</v>
      </c>
      <c r="Q284" s="58">
        <f t="shared" si="70"/>
        <v>0</v>
      </c>
      <c r="R284" s="58">
        <f t="shared" si="70"/>
        <v>0</v>
      </c>
      <c r="S284" s="58">
        <f t="shared" si="70"/>
        <v>0</v>
      </c>
      <c r="T284" s="58">
        <f t="shared" si="70"/>
        <v>0</v>
      </c>
      <c r="U284" s="58">
        <f t="shared" si="70"/>
        <v>0</v>
      </c>
      <c r="V284" s="58">
        <f t="shared" si="70"/>
        <v>0</v>
      </c>
      <c r="W284" s="58">
        <f t="shared" si="70"/>
        <v>5480801000</v>
      </c>
    </row>
  </sheetData>
  <mergeCells count="10">
    <mergeCell ref="X9:Z9"/>
    <mergeCell ref="B2:W2"/>
    <mergeCell ref="B3:W3"/>
    <mergeCell ref="B4:W4"/>
    <mergeCell ref="B5:W5"/>
    <mergeCell ref="B6:C6"/>
    <mergeCell ref="J9:M9"/>
    <mergeCell ref="P9:R9"/>
    <mergeCell ref="S9:U9"/>
    <mergeCell ref="V9:W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AH321"/>
  <sheetViews>
    <sheetView topLeftCell="E1" workbookViewId="0">
      <selection activeCell="E66" sqref="E66"/>
    </sheetView>
  </sheetViews>
  <sheetFormatPr baseColWidth="10" defaultColWidth="11.44140625" defaultRowHeight="12"/>
  <cols>
    <col min="1" max="1" width="11.44140625" style="5"/>
    <col min="2" max="2" width="27.6640625" style="5" customWidth="1"/>
    <col min="3" max="3" width="22.33203125" style="5" customWidth="1"/>
    <col min="4" max="4" width="29.44140625" style="5" customWidth="1"/>
    <col min="5" max="5" width="47.44140625" style="4" customWidth="1"/>
    <col min="6" max="6" width="32.33203125" style="4" customWidth="1"/>
    <col min="7" max="7" width="26.109375" style="4" customWidth="1"/>
    <col min="8" max="10" width="17.33203125" style="5" customWidth="1"/>
    <col min="11" max="13" width="17.33203125" style="5" hidden="1" customWidth="1"/>
    <col min="14" max="15" width="17.33203125" style="5" customWidth="1"/>
    <col min="16" max="18" width="15.44140625" style="5" customWidth="1"/>
    <col min="19" max="19" width="16.109375" style="5" customWidth="1"/>
    <col min="20" max="22" width="15.44140625" style="5" customWidth="1"/>
    <col min="23" max="23" width="16.44140625" style="5" customWidth="1"/>
    <col min="24" max="24" width="11.44140625" style="5"/>
    <col min="25" max="25" width="11.88671875" style="5" customWidth="1"/>
    <col min="26" max="30" width="15.44140625" style="5" customWidth="1"/>
    <col min="31" max="31" width="16.6640625" style="5" customWidth="1"/>
    <col min="32" max="32" width="15.44140625" style="5" customWidth="1"/>
    <col min="33" max="33" width="16.44140625" style="5" customWidth="1"/>
    <col min="34" max="34" width="11.6640625" style="5" customWidth="1"/>
    <col min="35" max="16384" width="11.44140625" style="5"/>
  </cols>
  <sheetData>
    <row r="2" spans="2:34" ht="18">
      <c r="B2" s="117" t="s">
        <v>29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2:34" ht="18">
      <c r="B3" s="116" t="s">
        <v>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</row>
    <row r="4" spans="2:34" ht="18">
      <c r="B4" s="116" t="s">
        <v>30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</row>
    <row r="5" spans="2:34" ht="18">
      <c r="B5" s="115" t="s">
        <v>31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2:34">
      <c r="B6" s="118" t="s">
        <v>2</v>
      </c>
      <c r="C6" s="118"/>
      <c r="D6" s="6"/>
      <c r="E6" s="7"/>
      <c r="F6" s="8"/>
      <c r="G6" s="8"/>
      <c r="H6" s="9"/>
      <c r="I6" s="9"/>
      <c r="J6" s="9"/>
      <c r="K6" s="9"/>
      <c r="L6" s="9"/>
      <c r="M6" s="9"/>
      <c r="N6" s="9"/>
      <c r="O6" s="9"/>
    </row>
    <row r="7" spans="2:34">
      <c r="B7" s="10" t="s">
        <v>32</v>
      </c>
      <c r="C7" s="11">
        <v>44562</v>
      </c>
      <c r="D7" s="11"/>
      <c r="E7" s="12"/>
      <c r="F7" s="8"/>
      <c r="G7" s="8"/>
      <c r="H7" s="9"/>
      <c r="I7" s="9"/>
      <c r="J7" s="9"/>
      <c r="K7" s="9"/>
      <c r="L7" s="9"/>
      <c r="M7" s="9"/>
      <c r="N7" s="9"/>
      <c r="O7" s="9"/>
    </row>
    <row r="8" spans="2:34">
      <c r="B8" s="13" t="s">
        <v>33</v>
      </c>
      <c r="C8" s="14">
        <v>44592</v>
      </c>
      <c r="D8" s="11"/>
      <c r="E8" s="12"/>
      <c r="F8" s="8"/>
      <c r="G8" s="8"/>
      <c r="H8" s="9"/>
      <c r="I8" s="9"/>
      <c r="J8" s="9"/>
      <c r="K8" s="9"/>
      <c r="L8" s="9"/>
      <c r="M8" s="9"/>
      <c r="N8" s="9"/>
      <c r="O8" s="9"/>
    </row>
    <row r="9" spans="2:34" s="54" customFormat="1" ht="18" customHeight="1">
      <c r="D9" s="55"/>
      <c r="E9" s="56"/>
      <c r="F9" s="56"/>
      <c r="G9" s="56"/>
      <c r="H9" s="57"/>
      <c r="I9" s="57"/>
      <c r="J9" s="114" t="s">
        <v>35</v>
      </c>
      <c r="K9" s="114"/>
      <c r="L9" s="114"/>
      <c r="M9" s="114"/>
      <c r="N9" s="57"/>
      <c r="O9" s="57"/>
      <c r="P9" s="77" t="s">
        <v>136</v>
      </c>
      <c r="Q9" s="77" t="s">
        <v>137</v>
      </c>
      <c r="R9" s="77" t="s">
        <v>138</v>
      </c>
      <c r="S9" s="77" t="s">
        <v>139</v>
      </c>
      <c r="T9" s="77" t="s">
        <v>140</v>
      </c>
      <c r="U9" s="77" t="s">
        <v>141</v>
      </c>
      <c r="V9" s="83"/>
      <c r="W9" s="83"/>
      <c r="Z9" s="77" t="s">
        <v>136</v>
      </c>
      <c r="AA9" s="77" t="s">
        <v>137</v>
      </c>
      <c r="AB9" s="77" t="s">
        <v>138</v>
      </c>
      <c r="AC9" s="77" t="s">
        <v>139</v>
      </c>
      <c r="AD9" s="77" t="s">
        <v>140</v>
      </c>
      <c r="AE9" s="77" t="s">
        <v>141</v>
      </c>
      <c r="AF9" s="83"/>
      <c r="AG9" s="83"/>
    </row>
    <row r="10" spans="2:34" s="18" customFormat="1" ht="30.6">
      <c r="B10" s="15" t="s">
        <v>3</v>
      </c>
      <c r="C10" s="15" t="s">
        <v>4</v>
      </c>
      <c r="D10" s="15" t="s">
        <v>131</v>
      </c>
      <c r="E10" s="16" t="s">
        <v>6</v>
      </c>
      <c r="F10" s="16" t="s">
        <v>7</v>
      </c>
      <c r="G10" s="16" t="s">
        <v>34</v>
      </c>
      <c r="H10" s="17" t="s">
        <v>8</v>
      </c>
      <c r="I10" s="17" t="s">
        <v>8</v>
      </c>
      <c r="J10" s="1" t="s">
        <v>19</v>
      </c>
      <c r="K10" s="1" t="s">
        <v>20</v>
      </c>
      <c r="L10" s="1" t="s">
        <v>21</v>
      </c>
      <c r="M10" s="3" t="s">
        <v>22</v>
      </c>
      <c r="N10" s="17" t="s">
        <v>25</v>
      </c>
      <c r="O10" s="17" t="s">
        <v>36</v>
      </c>
      <c r="P10" s="1" t="s">
        <v>123</v>
      </c>
      <c r="Q10" s="1" t="s">
        <v>123</v>
      </c>
      <c r="R10" s="1" t="s">
        <v>123</v>
      </c>
      <c r="S10" s="1" t="s">
        <v>123</v>
      </c>
      <c r="T10" s="1" t="s">
        <v>123</v>
      </c>
      <c r="U10" s="1" t="s">
        <v>123</v>
      </c>
      <c r="V10" s="1"/>
      <c r="W10" s="1" t="s">
        <v>11</v>
      </c>
      <c r="Z10" s="1" t="s">
        <v>124</v>
      </c>
      <c r="AA10" s="1" t="s">
        <v>124</v>
      </c>
      <c r="AB10" s="1" t="s">
        <v>124</v>
      </c>
      <c r="AC10" s="1" t="s">
        <v>124</v>
      </c>
      <c r="AD10" s="1" t="s">
        <v>124</v>
      </c>
      <c r="AE10" s="1" t="s">
        <v>124</v>
      </c>
      <c r="AF10" s="1"/>
      <c r="AG10" s="1" t="s">
        <v>11</v>
      </c>
    </row>
    <row r="11" spans="2:34">
      <c r="B11" s="19" t="s">
        <v>9</v>
      </c>
      <c r="C11" s="19" t="s">
        <v>9</v>
      </c>
      <c r="D11" s="19"/>
      <c r="E11" s="20"/>
      <c r="F11" s="21"/>
      <c r="G11" s="21"/>
      <c r="H11" s="22">
        <v>4414191657</v>
      </c>
      <c r="I11" s="22">
        <f>+I12+I80</f>
        <v>4414191657</v>
      </c>
      <c r="J11" s="22">
        <f>+J12+J80</f>
        <v>322837682.06999999</v>
      </c>
      <c r="K11" s="22">
        <f>+K12+K80</f>
        <v>0</v>
      </c>
      <c r="L11" s="22">
        <f>+L12+L80</f>
        <v>0</v>
      </c>
      <c r="M11" s="22">
        <f>+M12+M80</f>
        <v>0</v>
      </c>
      <c r="N11" s="22">
        <f>+J11+K11+L11+M11</f>
        <v>322837682.06999999</v>
      </c>
      <c r="O11" s="22">
        <f>+I11+N11</f>
        <v>4737029339.0699997</v>
      </c>
      <c r="P11" s="22">
        <f t="shared" ref="P11:U11" si="0">+P12+P80</f>
        <v>672063428.34000003</v>
      </c>
      <c r="Q11" s="22">
        <f t="shared" si="0"/>
        <v>356793244</v>
      </c>
      <c r="R11" s="22">
        <f t="shared" si="0"/>
        <v>363276670.37</v>
      </c>
      <c r="S11" s="22">
        <f t="shared" si="0"/>
        <v>5834875473.6599998</v>
      </c>
      <c r="T11" s="22">
        <f t="shared" si="0"/>
        <v>365493616.65999997</v>
      </c>
      <c r="U11" s="22">
        <f t="shared" si="0"/>
        <v>355383001.67999995</v>
      </c>
      <c r="V11" s="22"/>
      <c r="W11" s="23">
        <f>SUM(P11:V11)</f>
        <v>7947885434.71</v>
      </c>
      <c r="X11" s="58">
        <f>+'06'!R11-W11</f>
        <v>-5441922073.2200012</v>
      </c>
      <c r="Z11" s="22">
        <f t="shared" ref="Z11:AE11" si="1">+Z12+Z80</f>
        <v>569831565.34000003</v>
      </c>
      <c r="AA11" s="22">
        <f t="shared" si="1"/>
        <v>305039281</v>
      </c>
      <c r="AB11" s="22">
        <f t="shared" si="1"/>
        <v>333454395.37</v>
      </c>
      <c r="AC11" s="22">
        <f t="shared" si="1"/>
        <v>253091603.66</v>
      </c>
      <c r="AD11" s="22">
        <f t="shared" si="1"/>
        <v>270601826.65999997</v>
      </c>
      <c r="AE11" s="22">
        <f t="shared" si="1"/>
        <v>1922149945.6800001</v>
      </c>
      <c r="AF11" s="22"/>
      <c r="AG11" s="23">
        <f>SUM(Z11:AF11)</f>
        <v>3654168617.71</v>
      </c>
      <c r="AH11" s="58">
        <f>+'06'!U11-AG11</f>
        <v>-1613853670.22</v>
      </c>
    </row>
    <row r="12" spans="2:34">
      <c r="B12" s="23" t="s">
        <v>37</v>
      </c>
      <c r="C12" s="23" t="s">
        <v>37</v>
      </c>
      <c r="D12" s="23"/>
      <c r="E12" s="24"/>
      <c r="F12" s="25"/>
      <c r="G12" s="25"/>
      <c r="H12" s="23">
        <v>3844081899</v>
      </c>
      <c r="I12" s="23">
        <f>+I13+I35+I56</f>
        <v>3844081899</v>
      </c>
      <c r="J12" s="23">
        <f>+J13+J35+J56</f>
        <v>322837682.06999999</v>
      </c>
      <c r="K12" s="23">
        <f>+K13+K35+K56</f>
        <v>0</v>
      </c>
      <c r="L12" s="23">
        <f>+L13+L35+L56</f>
        <v>0</v>
      </c>
      <c r="M12" s="23">
        <f>+M13+M35+M56</f>
        <v>0</v>
      </c>
      <c r="N12" s="23">
        <f t="shared" ref="N12:N75" si="2">+J12+K12+L12+M12</f>
        <v>322837682.06999999</v>
      </c>
      <c r="O12" s="23">
        <f t="shared" ref="O12:O75" si="3">+I12+N12</f>
        <v>4166919581.0700002</v>
      </c>
      <c r="P12" s="23">
        <f t="shared" ref="P12:U12" si="4">+P13+P35+P56</f>
        <v>630411807.34000003</v>
      </c>
      <c r="Q12" s="23">
        <f t="shared" si="4"/>
        <v>320422860</v>
      </c>
      <c r="R12" s="23">
        <f t="shared" si="4"/>
        <v>322883741.37</v>
      </c>
      <c r="S12" s="23">
        <f t="shared" si="4"/>
        <v>5797591567.6599998</v>
      </c>
      <c r="T12" s="23">
        <f t="shared" si="4"/>
        <v>323795697.65999997</v>
      </c>
      <c r="U12" s="23">
        <f t="shared" si="4"/>
        <v>313743697.67999995</v>
      </c>
      <c r="V12" s="23"/>
      <c r="W12" s="23">
        <f t="shared" ref="W12:W75" si="5">SUM(P12:V12)</f>
        <v>7708849371.71</v>
      </c>
      <c r="X12" s="58">
        <f>+'06'!R12-W12</f>
        <v>-5441922073.2200012</v>
      </c>
      <c r="Z12" s="23">
        <f>+Z13+Z35+Z56</f>
        <v>554798510.34000003</v>
      </c>
      <c r="AA12" s="23">
        <f>+AA13+AA35+AA56</f>
        <v>277430402</v>
      </c>
      <c r="AB12" s="23">
        <v>316736561.37</v>
      </c>
      <c r="AC12" s="23">
        <f>+AC13+AC35+AC56</f>
        <v>225421891.66</v>
      </c>
      <c r="AD12" s="23">
        <f>+AD13+AD35+AD56</f>
        <v>253855922.66</v>
      </c>
      <c r="AE12" s="23">
        <f>+AE13+AE35+AE56</f>
        <v>1873739718.6800001</v>
      </c>
      <c r="AF12" s="23"/>
      <c r="AG12" s="23">
        <f t="shared" ref="AG12:AG75" si="6">SUM(Z12:AF12)</f>
        <v>3501983006.71</v>
      </c>
      <c r="AH12" s="58">
        <f>+'06'!U12-AG12</f>
        <v>-1613853670.22</v>
      </c>
    </row>
    <row r="13" spans="2:34">
      <c r="B13" s="26" t="s">
        <v>37</v>
      </c>
      <c r="C13" s="26" t="s">
        <v>38</v>
      </c>
      <c r="D13" s="26" t="s">
        <v>5</v>
      </c>
      <c r="E13" s="27"/>
      <c r="F13" s="28"/>
      <c r="G13" s="28" t="s">
        <v>39</v>
      </c>
      <c r="H13" s="26">
        <v>1339318334</v>
      </c>
      <c r="I13" s="26">
        <f>SUM(I14:I34)</f>
        <v>1339318334</v>
      </c>
      <c r="J13" s="26">
        <f>SUM(J14:J34)</f>
        <v>50673.63</v>
      </c>
      <c r="K13" s="26">
        <f>SUM(K14:K34)</f>
        <v>0</v>
      </c>
      <c r="L13" s="26">
        <f>SUM(L14:L34)</f>
        <v>0</v>
      </c>
      <c r="M13" s="26">
        <f>SUM(M14:M34)</f>
        <v>0</v>
      </c>
      <c r="N13" s="26">
        <f t="shared" si="2"/>
        <v>50673.63</v>
      </c>
      <c r="O13" s="26">
        <f t="shared" si="3"/>
        <v>1339369007.6300001</v>
      </c>
      <c r="P13" s="26">
        <f>SUM(P14:P34)</f>
        <v>93578141.670000002</v>
      </c>
      <c r="Q13" s="26">
        <v>96931656.659999996</v>
      </c>
      <c r="R13" s="26">
        <f>SUM(R14:R34)</f>
        <v>100995734.09999999</v>
      </c>
      <c r="S13" s="26">
        <f>SUM(S14:S34)</f>
        <v>5576123150.4300003</v>
      </c>
      <c r="T13" s="26">
        <f>SUM(T14:T34)</f>
        <v>98600388.780000001</v>
      </c>
      <c r="U13" s="26">
        <f>SUM(U14:U34)</f>
        <v>92859983.409999996</v>
      </c>
      <c r="V13" s="26"/>
      <c r="W13" s="23">
        <f t="shared" si="5"/>
        <v>6059089055.0500002</v>
      </c>
      <c r="X13" s="58">
        <f>+'06'!R13-W13</f>
        <v>-5478068403</v>
      </c>
      <c r="Z13" s="26">
        <f>SUM(Z14:Z34)</f>
        <v>56472747.670000002</v>
      </c>
      <c r="AA13" s="26">
        <v>77787716.659999996</v>
      </c>
      <c r="AB13" s="26">
        <v>68022739.099999994</v>
      </c>
      <c r="AC13" s="26">
        <f>SUM(AC14:AC34)</f>
        <v>70249491.430000007</v>
      </c>
      <c r="AD13" s="26">
        <f>SUM(AD14:AD34)</f>
        <v>70576736.780000001</v>
      </c>
      <c r="AE13" s="26">
        <f>SUM(AE14:AE34)</f>
        <v>1709003809.4100001</v>
      </c>
      <c r="AF13" s="26"/>
      <c r="AG13" s="23">
        <f t="shared" si="6"/>
        <v>2052113241.0500002</v>
      </c>
      <c r="AH13" s="58">
        <f>+'06'!U13-AG13</f>
        <v>-1647267403.0000002</v>
      </c>
    </row>
    <row r="14" spans="2:34">
      <c r="B14" s="19" t="s">
        <v>37</v>
      </c>
      <c r="C14" s="19" t="s">
        <v>38</v>
      </c>
      <c r="D14" s="19" t="s">
        <v>40</v>
      </c>
      <c r="E14" s="20" t="s">
        <v>41</v>
      </c>
      <c r="F14" s="21" t="s">
        <v>42</v>
      </c>
      <c r="G14" s="21" t="s">
        <v>43</v>
      </c>
      <c r="H14" s="19">
        <v>188150357</v>
      </c>
      <c r="I14" s="19">
        <v>188150357</v>
      </c>
      <c r="J14" s="19"/>
      <c r="K14" s="19"/>
      <c r="L14" s="19"/>
      <c r="M14" s="19"/>
      <c r="N14" s="19">
        <f t="shared" si="2"/>
        <v>0</v>
      </c>
      <c r="O14" s="19">
        <f t="shared" si="3"/>
        <v>188150357</v>
      </c>
      <c r="P14" s="19">
        <v>17970207</v>
      </c>
      <c r="Q14" s="19">
        <v>18939595</v>
      </c>
      <c r="R14" s="19">
        <v>18981968</v>
      </c>
      <c r="S14" s="19">
        <v>19021081</v>
      </c>
      <c r="T14" s="19">
        <v>19060465</v>
      </c>
      <c r="U14" s="19">
        <v>19089257</v>
      </c>
      <c r="V14" s="19"/>
      <c r="W14" s="23">
        <f t="shared" si="5"/>
        <v>113062573</v>
      </c>
      <c r="X14" s="58">
        <f>+'06'!R14-W14</f>
        <v>0</v>
      </c>
      <c r="Z14" s="19">
        <v>17954823</v>
      </c>
      <c r="AA14" s="19">
        <v>18029255</v>
      </c>
      <c r="AB14" s="19">
        <v>18113853</v>
      </c>
      <c r="AC14" s="19">
        <v>18099680</v>
      </c>
      <c r="AD14" s="19">
        <v>19060465</v>
      </c>
      <c r="AE14" s="19">
        <v>18262611</v>
      </c>
      <c r="AF14" s="19"/>
      <c r="AG14" s="23">
        <f t="shared" si="6"/>
        <v>109520687</v>
      </c>
      <c r="AH14" s="58">
        <f>+'06'!U14-AG14</f>
        <v>0</v>
      </c>
    </row>
    <row r="15" spans="2:34">
      <c r="B15" s="19" t="s">
        <v>37</v>
      </c>
      <c r="C15" s="19" t="s">
        <v>38</v>
      </c>
      <c r="D15" s="19" t="s">
        <v>44</v>
      </c>
      <c r="E15" s="20" t="s">
        <v>41</v>
      </c>
      <c r="F15" s="21" t="s">
        <v>42</v>
      </c>
      <c r="G15" s="21" t="s">
        <v>43</v>
      </c>
      <c r="H15" s="19">
        <v>394450492</v>
      </c>
      <c r="I15" s="19">
        <v>394450492</v>
      </c>
      <c r="J15" s="19"/>
      <c r="K15" s="19"/>
      <c r="L15" s="19"/>
      <c r="M15" s="19"/>
      <c r="N15" s="19">
        <f t="shared" si="2"/>
        <v>0</v>
      </c>
      <c r="O15" s="19">
        <f t="shared" si="3"/>
        <v>394450492</v>
      </c>
      <c r="P15" s="19">
        <v>28240090</v>
      </c>
      <c r="Q15" s="19">
        <v>28713146</v>
      </c>
      <c r="R15" s="19">
        <v>29104966</v>
      </c>
      <c r="S15" s="19">
        <v>27587833</v>
      </c>
      <c r="T15" s="19">
        <v>29005667</v>
      </c>
      <c r="U15" s="19">
        <v>25032649</v>
      </c>
      <c r="V15" s="19"/>
      <c r="W15" s="23">
        <f t="shared" si="5"/>
        <v>167684351</v>
      </c>
      <c r="X15" s="58">
        <f>+'06'!R15-W15</f>
        <v>0</v>
      </c>
      <c r="Z15" s="19">
        <v>17895452</v>
      </c>
      <c r="AA15" s="19">
        <v>20933484</v>
      </c>
      <c r="AB15" s="19">
        <v>22831553</v>
      </c>
      <c r="AC15" s="19">
        <v>23912854</v>
      </c>
      <c r="AD15" s="19">
        <v>22457566</v>
      </c>
      <c r="AE15" s="19">
        <v>16947143</v>
      </c>
      <c r="AF15" s="19"/>
      <c r="AG15" s="23">
        <f t="shared" si="6"/>
        <v>124978052</v>
      </c>
      <c r="AH15" s="58">
        <f>+'06'!U15-AG15</f>
        <v>0</v>
      </c>
    </row>
    <row r="16" spans="2:34">
      <c r="B16" s="19" t="s">
        <v>37</v>
      </c>
      <c r="C16" s="19" t="s">
        <v>38</v>
      </c>
      <c r="D16" s="19" t="s">
        <v>45</v>
      </c>
      <c r="E16" s="20" t="s">
        <v>41</v>
      </c>
      <c r="F16" s="21" t="s">
        <v>42</v>
      </c>
      <c r="G16" s="21" t="s">
        <v>43</v>
      </c>
      <c r="H16" s="19">
        <v>436413310</v>
      </c>
      <c r="I16" s="19">
        <v>436413310</v>
      </c>
      <c r="J16" s="19"/>
      <c r="K16" s="19"/>
      <c r="L16" s="19"/>
      <c r="M16" s="19"/>
      <c r="N16" s="19">
        <f t="shared" si="2"/>
        <v>0</v>
      </c>
      <c r="O16" s="19">
        <f t="shared" si="3"/>
        <v>436413310</v>
      </c>
      <c r="P16" s="19">
        <v>30805207</v>
      </c>
      <c r="Q16" s="19">
        <v>31321231</v>
      </c>
      <c r="R16" s="19">
        <v>31748642</v>
      </c>
      <c r="S16" s="19">
        <v>30093704</v>
      </c>
      <c r="T16" s="19">
        <v>31640323</v>
      </c>
      <c r="U16" s="19">
        <v>27306427</v>
      </c>
      <c r="V16" s="19"/>
      <c r="W16" s="23">
        <f t="shared" si="5"/>
        <v>182915534</v>
      </c>
      <c r="X16" s="58">
        <f>+'06'!R16-W16</f>
        <v>0</v>
      </c>
      <c r="Z16" s="19">
        <v>19520941</v>
      </c>
      <c r="AA16" s="19">
        <v>22834925</v>
      </c>
      <c r="AB16" s="19">
        <v>24905399</v>
      </c>
      <c r="AC16" s="19">
        <v>26084919</v>
      </c>
      <c r="AD16" s="19">
        <v>24497443</v>
      </c>
      <c r="AE16" s="19">
        <v>18486492</v>
      </c>
      <c r="AF16" s="19"/>
      <c r="AG16" s="23">
        <f t="shared" si="6"/>
        <v>136330119</v>
      </c>
      <c r="AH16" s="58">
        <f>+'06'!U16-AG16</f>
        <v>0</v>
      </c>
    </row>
    <row r="17" spans="2:34">
      <c r="B17" s="19" t="s">
        <v>37</v>
      </c>
      <c r="C17" s="19" t="s">
        <v>38</v>
      </c>
      <c r="D17" s="19" t="s">
        <v>46</v>
      </c>
      <c r="E17" s="20" t="s">
        <v>41</v>
      </c>
      <c r="F17" s="21" t="s">
        <v>42</v>
      </c>
      <c r="G17" s="21" t="s">
        <v>43</v>
      </c>
      <c r="H17" s="19">
        <v>8392564</v>
      </c>
      <c r="I17" s="19">
        <v>8392564</v>
      </c>
      <c r="J17" s="19"/>
      <c r="K17" s="19"/>
      <c r="L17" s="19"/>
      <c r="M17" s="19"/>
      <c r="N17" s="19">
        <f t="shared" si="2"/>
        <v>0</v>
      </c>
      <c r="O17" s="19">
        <f t="shared" si="3"/>
        <v>8392564</v>
      </c>
      <c r="P17" s="19">
        <v>470173</v>
      </c>
      <c r="Q17" s="19">
        <v>478048</v>
      </c>
      <c r="R17" s="19">
        <v>484571</v>
      </c>
      <c r="S17" s="19">
        <v>459313</v>
      </c>
      <c r="T17" s="19">
        <v>482918</v>
      </c>
      <c r="U17" s="19">
        <v>416772</v>
      </c>
      <c r="V17" s="19"/>
      <c r="W17" s="23">
        <f t="shared" si="5"/>
        <v>2791795</v>
      </c>
      <c r="X17" s="58">
        <f>+'06'!R17-W17</f>
        <v>0</v>
      </c>
      <c r="Z17" s="19">
        <v>297944</v>
      </c>
      <c r="AA17" s="19">
        <v>348524</v>
      </c>
      <c r="AB17" s="19">
        <v>380124</v>
      </c>
      <c r="AC17" s="19">
        <v>398128</v>
      </c>
      <c r="AD17" s="19">
        <v>373899</v>
      </c>
      <c r="AE17" s="19">
        <v>282155</v>
      </c>
      <c r="AF17" s="19"/>
      <c r="AG17" s="23">
        <f t="shared" si="6"/>
        <v>2080774</v>
      </c>
      <c r="AH17" s="58">
        <f>+'06'!U17-AG17</f>
        <v>0</v>
      </c>
    </row>
    <row r="18" spans="2:34">
      <c r="B18" s="19" t="s">
        <v>37</v>
      </c>
      <c r="C18" s="19" t="s">
        <v>38</v>
      </c>
      <c r="D18" s="19" t="s">
        <v>47</v>
      </c>
      <c r="E18" s="20" t="s">
        <v>41</v>
      </c>
      <c r="F18" s="21" t="s">
        <v>42</v>
      </c>
      <c r="G18" s="21" t="s">
        <v>43</v>
      </c>
      <c r="H18" s="19">
        <v>13000000</v>
      </c>
      <c r="I18" s="19">
        <v>13000000</v>
      </c>
      <c r="J18" s="19"/>
      <c r="K18" s="19"/>
      <c r="L18" s="19"/>
      <c r="M18" s="19"/>
      <c r="N18" s="19">
        <f t="shared" si="2"/>
        <v>0</v>
      </c>
      <c r="O18" s="19">
        <f t="shared" si="3"/>
        <v>13000000</v>
      </c>
      <c r="P18" s="19">
        <v>258047</v>
      </c>
      <c r="Q18" s="19">
        <v>454665</v>
      </c>
      <c r="R18" s="19">
        <v>671036</v>
      </c>
      <c r="S18" s="19">
        <v>893183</v>
      </c>
      <c r="T18" s="19">
        <v>334632</v>
      </c>
      <c r="U18" s="19">
        <v>632197</v>
      </c>
      <c r="V18" s="19"/>
      <c r="W18" s="23">
        <f t="shared" si="5"/>
        <v>3243760</v>
      </c>
      <c r="X18" s="58">
        <f>+'06'!R18-W18</f>
        <v>0</v>
      </c>
      <c r="Z18" s="19">
        <v>249052</v>
      </c>
      <c r="AA18" s="19">
        <v>434956</v>
      </c>
      <c r="AB18" s="19">
        <v>671036</v>
      </c>
      <c r="AC18" s="19">
        <v>452432</v>
      </c>
      <c r="AD18" s="19">
        <v>334632</v>
      </c>
      <c r="AE18" s="19">
        <v>632197</v>
      </c>
      <c r="AF18" s="19"/>
      <c r="AG18" s="23">
        <f t="shared" si="6"/>
        <v>2774305</v>
      </c>
      <c r="AH18" s="58">
        <f>+'06'!U18-AG18</f>
        <v>0</v>
      </c>
    </row>
    <row r="19" spans="2:34">
      <c r="B19" s="19" t="s">
        <v>37</v>
      </c>
      <c r="C19" s="19" t="s">
        <v>38</v>
      </c>
      <c r="D19" s="19" t="s">
        <v>48</v>
      </c>
      <c r="E19" s="20" t="s">
        <v>41</v>
      </c>
      <c r="F19" s="21" t="s">
        <v>42</v>
      </c>
      <c r="G19" s="21" t="s">
        <v>43</v>
      </c>
      <c r="H19" s="19">
        <v>8000000</v>
      </c>
      <c r="I19" s="19">
        <v>8000000</v>
      </c>
      <c r="J19" s="19"/>
      <c r="K19" s="19"/>
      <c r="L19" s="19"/>
      <c r="M19" s="19"/>
      <c r="N19" s="19">
        <f t="shared" si="2"/>
        <v>0</v>
      </c>
      <c r="O19" s="19">
        <f t="shared" si="3"/>
        <v>8000000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/>
      <c r="W19" s="23">
        <f t="shared" si="5"/>
        <v>0</v>
      </c>
      <c r="X19" s="58">
        <f>+'06'!R19-W19</f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/>
      <c r="AG19" s="23">
        <f t="shared" si="6"/>
        <v>0</v>
      </c>
      <c r="AH19" s="58">
        <f>+'06'!U19-AG19</f>
        <v>0</v>
      </c>
    </row>
    <row r="20" spans="2:34">
      <c r="B20" s="19" t="s">
        <v>37</v>
      </c>
      <c r="C20" s="19" t="s">
        <v>38</v>
      </c>
      <c r="D20" s="19" t="s">
        <v>49</v>
      </c>
      <c r="E20" s="20" t="s">
        <v>41</v>
      </c>
      <c r="F20" s="21" t="s">
        <v>42</v>
      </c>
      <c r="G20" s="21" t="s">
        <v>43</v>
      </c>
      <c r="H20" s="19">
        <v>17000000</v>
      </c>
      <c r="I20" s="19">
        <v>17000000</v>
      </c>
      <c r="J20" s="19"/>
      <c r="K20" s="19"/>
      <c r="L20" s="19"/>
      <c r="M20" s="19"/>
      <c r="N20" s="19">
        <f t="shared" si="2"/>
        <v>0</v>
      </c>
      <c r="O20" s="19">
        <f t="shared" si="3"/>
        <v>17000000</v>
      </c>
      <c r="P20" s="19"/>
      <c r="Q20" s="19"/>
      <c r="R20" s="19"/>
      <c r="S20" s="19"/>
      <c r="T20" s="19"/>
      <c r="U20" s="19"/>
      <c r="V20" s="19"/>
      <c r="W20" s="23">
        <f t="shared" si="5"/>
        <v>0</v>
      </c>
      <c r="X20" s="58">
        <f>+'06'!R20-W20</f>
        <v>0</v>
      </c>
      <c r="Z20" s="19"/>
      <c r="AA20" s="19"/>
      <c r="AB20" s="19"/>
      <c r="AC20" s="19"/>
      <c r="AD20" s="19"/>
      <c r="AE20" s="19"/>
      <c r="AF20" s="19"/>
      <c r="AG20" s="23">
        <f t="shared" si="6"/>
        <v>0</v>
      </c>
      <c r="AH20" s="58">
        <f>+'06'!U20-AG20</f>
        <v>0</v>
      </c>
    </row>
    <row r="21" spans="2:34">
      <c r="B21" s="19" t="s">
        <v>37</v>
      </c>
      <c r="C21" s="19" t="s">
        <v>38</v>
      </c>
      <c r="D21" s="19" t="s">
        <v>50</v>
      </c>
      <c r="E21" s="20" t="s">
        <v>51</v>
      </c>
      <c r="F21" s="21" t="s">
        <v>52</v>
      </c>
      <c r="G21" s="21" t="s">
        <v>53</v>
      </c>
      <c r="H21" s="19">
        <v>2500000</v>
      </c>
      <c r="I21" s="19">
        <v>2500000</v>
      </c>
      <c r="J21" s="19"/>
      <c r="K21" s="19"/>
      <c r="L21" s="19"/>
      <c r="M21" s="19"/>
      <c r="N21" s="19">
        <f t="shared" si="2"/>
        <v>0</v>
      </c>
      <c r="O21" s="19">
        <f t="shared" si="3"/>
        <v>2500000</v>
      </c>
      <c r="P21" s="19">
        <v>1033844</v>
      </c>
      <c r="Q21" s="19">
        <v>1372593</v>
      </c>
      <c r="R21" s="19">
        <v>3487779</v>
      </c>
      <c r="S21" s="19">
        <v>1593267</v>
      </c>
      <c r="T21" s="19">
        <v>1641123</v>
      </c>
      <c r="U21" s="19">
        <v>1376259</v>
      </c>
      <c r="V21" s="19"/>
      <c r="W21" s="23">
        <f t="shared" si="5"/>
        <v>10504865</v>
      </c>
      <c r="X21" s="58">
        <f>+'06'!R21-W21</f>
        <v>0</v>
      </c>
      <c r="Z21" s="19">
        <v>173530</v>
      </c>
      <c r="AA21" s="19">
        <v>478187</v>
      </c>
      <c r="AB21" s="19">
        <v>460102</v>
      </c>
      <c r="AC21" s="19">
        <v>668001</v>
      </c>
      <c r="AD21" s="19">
        <v>1094594</v>
      </c>
      <c r="AE21" s="19">
        <v>512559</v>
      </c>
      <c r="AF21" s="19"/>
      <c r="AG21" s="23">
        <f t="shared" si="6"/>
        <v>3386973</v>
      </c>
      <c r="AH21" s="58">
        <f>+'06'!U21-AG21</f>
        <v>0</v>
      </c>
    </row>
    <row r="22" spans="2:34">
      <c r="B22" s="19" t="s">
        <v>37</v>
      </c>
      <c r="C22" s="19" t="s">
        <v>38</v>
      </c>
      <c r="D22" s="19" t="s">
        <v>54</v>
      </c>
      <c r="E22" s="20" t="s">
        <v>55</v>
      </c>
      <c r="F22" s="21" t="s">
        <v>56</v>
      </c>
      <c r="G22" s="21" t="s">
        <v>57</v>
      </c>
      <c r="H22" s="19">
        <v>69948950</v>
      </c>
      <c r="I22" s="19">
        <v>69948950</v>
      </c>
      <c r="J22" s="19"/>
      <c r="K22" s="19"/>
      <c r="L22" s="19"/>
      <c r="M22" s="19"/>
      <c r="N22" s="19">
        <f t="shared" si="2"/>
        <v>0</v>
      </c>
      <c r="O22" s="19">
        <f t="shared" si="3"/>
        <v>69948950</v>
      </c>
      <c r="P22" s="19">
        <v>4907424</v>
      </c>
      <c r="Q22" s="19">
        <v>5173053</v>
      </c>
      <c r="R22" s="19">
        <v>5185000</v>
      </c>
      <c r="S22" s="19">
        <v>5192059</v>
      </c>
      <c r="T22" s="19">
        <v>5212427</v>
      </c>
      <c r="U22" s="19">
        <v>5221659</v>
      </c>
      <c r="V22" s="19"/>
      <c r="W22" s="23">
        <f t="shared" si="5"/>
        <v>30891622</v>
      </c>
      <c r="X22" s="58">
        <f>+'06'!R22-W22</f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/>
      <c r="AG22" s="23">
        <f t="shared" si="6"/>
        <v>0</v>
      </c>
      <c r="AH22" s="58">
        <f>+'06'!U22-AG22</f>
        <v>0</v>
      </c>
    </row>
    <row r="23" spans="2:34">
      <c r="B23" s="19" t="s">
        <v>37</v>
      </c>
      <c r="C23" s="19" t="s">
        <v>38</v>
      </c>
      <c r="D23" s="19" t="s">
        <v>58</v>
      </c>
      <c r="E23" s="20" t="s">
        <v>55</v>
      </c>
      <c r="F23" s="21" t="s">
        <v>56</v>
      </c>
      <c r="G23" s="21" t="s">
        <v>57</v>
      </c>
      <c r="H23" s="19">
        <v>84344630</v>
      </c>
      <c r="I23" s="19">
        <v>84344630</v>
      </c>
      <c r="J23" s="19"/>
      <c r="K23" s="19"/>
      <c r="L23" s="19"/>
      <c r="M23" s="19"/>
      <c r="N23" s="19">
        <f t="shared" si="2"/>
        <v>0</v>
      </c>
      <c r="O23" s="19">
        <f t="shared" si="3"/>
        <v>84344630</v>
      </c>
      <c r="P23" s="19">
        <v>4518289</v>
      </c>
      <c r="Q23" s="19">
        <v>4761269</v>
      </c>
      <c r="R23" s="19">
        <v>5044275</v>
      </c>
      <c r="S23" s="19">
        <v>4594829</v>
      </c>
      <c r="T23" s="19">
        <v>5008949</v>
      </c>
      <c r="U23" s="19">
        <v>4739454</v>
      </c>
      <c r="V23" s="19"/>
      <c r="W23" s="23">
        <f t="shared" si="5"/>
        <v>28667065</v>
      </c>
      <c r="X23" s="58">
        <f>+'06'!R23-W23</f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/>
      <c r="AG23" s="23">
        <f t="shared" si="6"/>
        <v>0</v>
      </c>
      <c r="AH23" s="58">
        <f>+'06'!U23-AG23</f>
        <v>0</v>
      </c>
    </row>
    <row r="24" spans="2:34">
      <c r="B24" s="19" t="s">
        <v>37</v>
      </c>
      <c r="C24" s="19" t="s">
        <v>38</v>
      </c>
      <c r="D24" s="19" t="s">
        <v>59</v>
      </c>
      <c r="E24" s="20" t="s">
        <v>55</v>
      </c>
      <c r="F24" s="21" t="s">
        <v>56</v>
      </c>
      <c r="G24" s="21" t="s">
        <v>57</v>
      </c>
      <c r="H24" s="19">
        <v>93317463</v>
      </c>
      <c r="I24" s="19">
        <v>93317463</v>
      </c>
      <c r="J24" s="19"/>
      <c r="K24" s="19"/>
      <c r="L24" s="19"/>
      <c r="M24" s="19"/>
      <c r="N24" s="19">
        <f t="shared" si="2"/>
        <v>0</v>
      </c>
      <c r="O24" s="19">
        <f t="shared" si="3"/>
        <v>93317463</v>
      </c>
      <c r="P24" s="19">
        <v>4928696</v>
      </c>
      <c r="Q24" s="19">
        <v>5193747</v>
      </c>
      <c r="R24" s="19">
        <v>5502459</v>
      </c>
      <c r="S24" s="19">
        <v>5012189</v>
      </c>
      <c r="T24" s="19">
        <v>5463924</v>
      </c>
      <c r="U24" s="19">
        <v>5169950</v>
      </c>
      <c r="V24" s="19"/>
      <c r="W24" s="23">
        <f t="shared" si="5"/>
        <v>31270965</v>
      </c>
      <c r="X24" s="58">
        <f>+'06'!R24-W24</f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/>
      <c r="AG24" s="23">
        <f t="shared" si="6"/>
        <v>0</v>
      </c>
      <c r="AH24" s="58">
        <f>+'06'!U24-AG24</f>
        <v>0</v>
      </c>
    </row>
    <row r="25" spans="2:34">
      <c r="B25" s="19" t="s">
        <v>37</v>
      </c>
      <c r="C25" s="19" t="s">
        <v>38</v>
      </c>
      <c r="D25" s="19" t="s">
        <v>60</v>
      </c>
      <c r="E25" s="20" t="s">
        <v>55</v>
      </c>
      <c r="F25" s="21" t="s">
        <v>56</v>
      </c>
      <c r="G25" s="21" t="s">
        <v>57</v>
      </c>
      <c r="H25" s="19">
        <v>1794568</v>
      </c>
      <c r="I25" s="19">
        <v>1794568</v>
      </c>
      <c r="J25" s="19"/>
      <c r="K25" s="19"/>
      <c r="L25" s="19"/>
      <c r="M25" s="19"/>
      <c r="N25" s="19">
        <f t="shared" si="2"/>
        <v>0</v>
      </c>
      <c r="O25" s="19">
        <f t="shared" si="3"/>
        <v>1794568</v>
      </c>
      <c r="P25" s="19">
        <v>75225</v>
      </c>
      <c r="Q25" s="19">
        <v>79271</v>
      </c>
      <c r="R25" s="19">
        <v>83983</v>
      </c>
      <c r="S25" s="19">
        <v>76500</v>
      </c>
      <c r="T25" s="19">
        <v>83395</v>
      </c>
      <c r="U25" s="19">
        <v>78908</v>
      </c>
      <c r="V25" s="19"/>
      <c r="W25" s="23">
        <f t="shared" si="5"/>
        <v>477282</v>
      </c>
      <c r="X25" s="58">
        <f>+'06'!R25-W25</f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/>
      <c r="AG25" s="23">
        <f t="shared" si="6"/>
        <v>0</v>
      </c>
      <c r="AH25" s="58">
        <f>+'06'!U25-AG25</f>
        <v>0</v>
      </c>
    </row>
    <row r="26" spans="2:34">
      <c r="B26" s="19" t="s">
        <v>37</v>
      </c>
      <c r="C26" s="19" t="s">
        <v>38</v>
      </c>
      <c r="D26" s="19" t="s">
        <v>61</v>
      </c>
      <c r="E26" s="20" t="s">
        <v>62</v>
      </c>
      <c r="F26" s="21" t="s">
        <v>63</v>
      </c>
      <c r="G26" s="21" t="s">
        <v>64</v>
      </c>
      <c r="H26" s="19">
        <v>2000000</v>
      </c>
      <c r="I26" s="19">
        <v>2000000</v>
      </c>
      <c r="J26" s="19"/>
      <c r="K26" s="19"/>
      <c r="L26" s="19"/>
      <c r="M26" s="19"/>
      <c r="N26" s="19">
        <f t="shared" si="2"/>
        <v>0</v>
      </c>
      <c r="O26" s="19">
        <f t="shared" si="3"/>
        <v>2000000</v>
      </c>
      <c r="P26" s="19">
        <v>13598.04</v>
      </c>
      <c r="Q26" s="19">
        <v>5435.66</v>
      </c>
      <c r="R26" s="19">
        <v>13415.1</v>
      </c>
      <c r="S26" s="19">
        <v>6754.43</v>
      </c>
      <c r="T26" s="19">
        <v>3998.7800000000007</v>
      </c>
      <c r="U26" s="19">
        <v>3578.41</v>
      </c>
      <c r="V26" s="19"/>
      <c r="W26" s="23">
        <f t="shared" si="5"/>
        <v>46780.42</v>
      </c>
      <c r="X26" s="58">
        <f>+'06'!R26-W26</f>
        <v>0</v>
      </c>
      <c r="Z26" s="19">
        <v>13598.04</v>
      </c>
      <c r="AA26" s="19">
        <v>5435.66</v>
      </c>
      <c r="AB26" s="19">
        <v>13415.1</v>
      </c>
      <c r="AC26" s="19">
        <v>6754.43</v>
      </c>
      <c r="AD26" s="19">
        <v>3998.7800000000007</v>
      </c>
      <c r="AE26" s="19">
        <v>3578.41</v>
      </c>
      <c r="AF26" s="19"/>
      <c r="AG26" s="23">
        <f t="shared" si="6"/>
        <v>46780.42</v>
      </c>
      <c r="AH26" s="58">
        <f>+'06'!U26-AG26</f>
        <v>0</v>
      </c>
    </row>
    <row r="27" spans="2:34">
      <c r="B27" s="19" t="s">
        <v>37</v>
      </c>
      <c r="C27" s="19" t="s">
        <v>38</v>
      </c>
      <c r="D27" s="19" t="s">
        <v>65</v>
      </c>
      <c r="E27" s="20" t="s">
        <v>66</v>
      </c>
      <c r="F27" s="21" t="s">
        <v>52</v>
      </c>
      <c r="G27" s="21" t="s">
        <v>67</v>
      </c>
      <c r="H27" s="19">
        <v>1000</v>
      </c>
      <c r="I27" s="19">
        <v>1000</v>
      </c>
      <c r="J27" s="19"/>
      <c r="K27" s="19"/>
      <c r="L27" s="19"/>
      <c r="M27" s="19"/>
      <c r="N27" s="19">
        <f t="shared" si="2"/>
        <v>0</v>
      </c>
      <c r="O27" s="19">
        <f t="shared" si="3"/>
        <v>1000</v>
      </c>
      <c r="P27" s="19"/>
      <c r="Q27" s="19"/>
      <c r="R27" s="19"/>
      <c r="S27" s="19"/>
      <c r="T27" s="19"/>
      <c r="U27" s="19"/>
      <c r="V27" s="19"/>
      <c r="W27" s="23">
        <f t="shared" si="5"/>
        <v>0</v>
      </c>
      <c r="X27" s="58">
        <f>+'06'!R27-W27</f>
        <v>0</v>
      </c>
      <c r="Z27" s="19"/>
      <c r="AA27" s="19"/>
      <c r="AB27" s="19"/>
      <c r="AC27" s="19"/>
      <c r="AD27" s="19"/>
      <c r="AE27" s="19"/>
      <c r="AF27" s="19"/>
      <c r="AG27" s="23">
        <f t="shared" si="6"/>
        <v>0</v>
      </c>
      <c r="AH27" s="58">
        <f>+'06'!U27-AG27</f>
        <v>0</v>
      </c>
    </row>
    <row r="28" spans="2:34">
      <c r="B28" s="19" t="s">
        <v>37</v>
      </c>
      <c r="C28" s="19" t="s">
        <v>38</v>
      </c>
      <c r="D28" s="19" t="s">
        <v>68</v>
      </c>
      <c r="E28" s="20" t="s">
        <v>69</v>
      </c>
      <c r="F28" s="21" t="s">
        <v>42</v>
      </c>
      <c r="G28" s="21" t="s">
        <v>70</v>
      </c>
      <c r="H28" s="19">
        <v>12000000</v>
      </c>
      <c r="I28" s="19">
        <v>12000000</v>
      </c>
      <c r="J28" s="19"/>
      <c r="K28" s="19"/>
      <c r="L28" s="19"/>
      <c r="M28" s="19"/>
      <c r="N28" s="19">
        <f t="shared" si="2"/>
        <v>0</v>
      </c>
      <c r="O28" s="19">
        <f t="shared" si="3"/>
        <v>12000000</v>
      </c>
      <c r="P28" s="19">
        <v>306668</v>
      </c>
      <c r="Q28" s="19">
        <v>439603</v>
      </c>
      <c r="R28" s="19">
        <v>687640</v>
      </c>
      <c r="S28" s="19">
        <v>791438</v>
      </c>
      <c r="T28" s="19">
        <v>662567</v>
      </c>
      <c r="U28" s="19">
        <v>3792873</v>
      </c>
      <c r="V28" s="19"/>
      <c r="W28" s="23">
        <f t="shared" si="5"/>
        <v>6680789</v>
      </c>
      <c r="X28" s="58">
        <f>+'06'!R28-W28</f>
        <v>2732597</v>
      </c>
      <c r="Z28" s="19">
        <v>316734</v>
      </c>
      <c r="AA28" s="19">
        <v>435894</v>
      </c>
      <c r="AB28" s="19">
        <v>611125</v>
      </c>
      <c r="AC28" s="19">
        <v>579931</v>
      </c>
      <c r="AD28" s="19">
        <v>661025</v>
      </c>
      <c r="AE28" s="19">
        <v>3717787</v>
      </c>
      <c r="AF28" s="19"/>
      <c r="AG28" s="23">
        <f t="shared" si="6"/>
        <v>6322496</v>
      </c>
      <c r="AH28" s="58">
        <f>+'06'!U28-AG28</f>
        <v>2732597</v>
      </c>
    </row>
    <row r="29" spans="2:34">
      <c r="B29" s="19" t="s">
        <v>37</v>
      </c>
      <c r="C29" s="19" t="s">
        <v>38</v>
      </c>
      <c r="D29" s="19" t="s">
        <v>71</v>
      </c>
      <c r="E29" s="20" t="s">
        <v>72</v>
      </c>
      <c r="F29" s="21" t="s">
        <v>73</v>
      </c>
      <c r="G29" s="21" t="s">
        <v>74</v>
      </c>
      <c r="H29" s="19">
        <v>1000</v>
      </c>
      <c r="I29" s="19">
        <v>1000</v>
      </c>
      <c r="J29" s="19">
        <v>50673.63</v>
      </c>
      <c r="K29" s="19"/>
      <c r="L29" s="19"/>
      <c r="M29" s="19"/>
      <c r="N29" s="19">
        <f t="shared" si="2"/>
        <v>50673.63</v>
      </c>
      <c r="O29" s="19">
        <f t="shared" si="3"/>
        <v>51673.63</v>
      </c>
      <c r="P29" s="19">
        <v>50673.63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/>
      <c r="W29" s="23">
        <f t="shared" si="5"/>
        <v>50673.63</v>
      </c>
      <c r="X29" s="58">
        <f>+'06'!R29-W29</f>
        <v>0</v>
      </c>
      <c r="Z29" s="19">
        <v>50673.63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/>
      <c r="AG29" s="23">
        <f t="shared" si="6"/>
        <v>50673.63</v>
      </c>
      <c r="AH29" s="58">
        <f>+'06'!U29-AG29</f>
        <v>0</v>
      </c>
    </row>
    <row r="30" spans="2:34">
      <c r="B30" s="19" t="s">
        <v>37</v>
      </c>
      <c r="C30" s="19" t="s">
        <v>38</v>
      </c>
      <c r="D30" s="19" t="s">
        <v>75</v>
      </c>
      <c r="E30" s="20" t="s">
        <v>76</v>
      </c>
      <c r="F30" s="21" t="s">
        <v>77</v>
      </c>
      <c r="G30" s="21" t="s">
        <v>78</v>
      </c>
      <c r="H30" s="19">
        <v>8000000</v>
      </c>
      <c r="I30" s="19">
        <v>8000000</v>
      </c>
      <c r="J30" s="19"/>
      <c r="K30" s="19"/>
      <c r="L30" s="19"/>
      <c r="M30" s="19"/>
      <c r="N30" s="19">
        <f t="shared" si="2"/>
        <v>0</v>
      </c>
      <c r="O30" s="19">
        <f t="shared" si="3"/>
        <v>8000000</v>
      </c>
      <c r="P30" s="19"/>
      <c r="Q30" s="19"/>
      <c r="R30" s="19"/>
      <c r="S30" s="19"/>
      <c r="T30" s="19"/>
      <c r="U30" s="19"/>
      <c r="V30" s="19"/>
      <c r="W30" s="23">
        <f t="shared" si="5"/>
        <v>0</v>
      </c>
      <c r="X30" s="58">
        <f>+'06'!R30-W30</f>
        <v>0</v>
      </c>
      <c r="Z30" s="19">
        <v>0</v>
      </c>
      <c r="AA30" s="19">
        <v>14287056</v>
      </c>
      <c r="AB30" s="19">
        <v>36132</v>
      </c>
      <c r="AC30" s="19">
        <v>46792</v>
      </c>
      <c r="AD30" s="19">
        <v>2093114</v>
      </c>
      <c r="AE30" s="19">
        <v>159287</v>
      </c>
      <c r="AF30" s="19"/>
      <c r="AG30" s="23">
        <f t="shared" si="6"/>
        <v>16622381</v>
      </c>
      <c r="AH30" s="58">
        <f>+'06'!U30-AG30</f>
        <v>0</v>
      </c>
    </row>
    <row r="31" spans="2:34">
      <c r="B31" s="19" t="s">
        <v>37</v>
      </c>
      <c r="C31" s="19" t="s">
        <v>38</v>
      </c>
      <c r="D31" s="19" t="s">
        <v>79</v>
      </c>
      <c r="E31" s="20" t="s">
        <v>80</v>
      </c>
      <c r="F31" s="21" t="s">
        <v>81</v>
      </c>
      <c r="G31" s="21" t="s">
        <v>82</v>
      </c>
      <c r="H31" s="19">
        <v>1000</v>
      </c>
      <c r="I31" s="19">
        <v>1000</v>
      </c>
      <c r="J31" s="19"/>
      <c r="K31" s="19"/>
      <c r="L31" s="19"/>
      <c r="M31" s="19"/>
      <c r="N31" s="19">
        <f t="shared" si="2"/>
        <v>0</v>
      </c>
      <c r="O31" s="19">
        <f t="shared" si="3"/>
        <v>1000</v>
      </c>
      <c r="P31" s="19"/>
      <c r="Q31" s="19"/>
      <c r="R31" s="19"/>
      <c r="S31" s="19"/>
      <c r="T31" s="19"/>
      <c r="U31" s="19"/>
      <c r="V31" s="19"/>
      <c r="W31" s="23">
        <f t="shared" si="5"/>
        <v>0</v>
      </c>
      <c r="X31" s="58">
        <f>+'06'!R31-W31</f>
        <v>0</v>
      </c>
      <c r="Z31" s="19"/>
      <c r="AA31" s="19"/>
      <c r="AB31" s="19"/>
      <c r="AC31" s="19"/>
      <c r="AD31" s="19"/>
      <c r="AE31" s="19"/>
      <c r="AF31" s="19"/>
      <c r="AG31" s="23">
        <f t="shared" si="6"/>
        <v>0</v>
      </c>
      <c r="AH31" s="58">
        <f>+'06'!U31-AG31</f>
        <v>0</v>
      </c>
    </row>
    <row r="32" spans="2:34">
      <c r="B32" s="19" t="s">
        <v>37</v>
      </c>
      <c r="C32" s="19" t="s">
        <v>38</v>
      </c>
      <c r="D32" s="19" t="s">
        <v>83</v>
      </c>
      <c r="E32" s="20" t="s">
        <v>84</v>
      </c>
      <c r="F32" s="21" t="s">
        <v>85</v>
      </c>
      <c r="G32" s="21" t="s">
        <v>86</v>
      </c>
      <c r="H32" s="19">
        <v>1000</v>
      </c>
      <c r="I32" s="19">
        <v>1000</v>
      </c>
      <c r="J32" s="19"/>
      <c r="K32" s="19"/>
      <c r="L32" s="19"/>
      <c r="M32" s="19"/>
      <c r="N32" s="19">
        <f t="shared" si="2"/>
        <v>0</v>
      </c>
      <c r="O32" s="19">
        <f t="shared" si="3"/>
        <v>1000</v>
      </c>
      <c r="P32" s="19"/>
      <c r="Q32" s="19"/>
      <c r="R32" s="19"/>
      <c r="S32" s="19"/>
      <c r="T32" s="19"/>
      <c r="U32" s="19"/>
      <c r="V32" s="19"/>
      <c r="W32" s="23">
        <f t="shared" si="5"/>
        <v>0</v>
      </c>
      <c r="X32" s="58">
        <f>+'06'!R32-W32</f>
        <v>0</v>
      </c>
      <c r="Z32" s="19"/>
      <c r="AA32" s="19"/>
      <c r="AB32" s="19"/>
      <c r="AC32" s="19"/>
      <c r="AD32" s="19"/>
      <c r="AE32" s="19"/>
      <c r="AF32" s="19"/>
      <c r="AG32" s="23">
        <f t="shared" si="6"/>
        <v>0</v>
      </c>
      <c r="AH32" s="58">
        <f>+'06'!U32-AG32</f>
        <v>0</v>
      </c>
    </row>
    <row r="33" spans="2:34">
      <c r="B33" s="19" t="s">
        <v>37</v>
      </c>
      <c r="C33" s="19" t="s">
        <v>38</v>
      </c>
      <c r="D33" s="19" t="s">
        <v>87</v>
      </c>
      <c r="E33" s="20" t="s">
        <v>88</v>
      </c>
      <c r="F33" s="21" t="s">
        <v>89</v>
      </c>
      <c r="G33" s="21" t="s">
        <v>90</v>
      </c>
      <c r="H33" s="19">
        <v>1000</v>
      </c>
      <c r="I33" s="19">
        <v>1000</v>
      </c>
      <c r="J33" s="19"/>
      <c r="K33" s="19"/>
      <c r="L33" s="19"/>
      <c r="M33" s="19"/>
      <c r="N33" s="19">
        <f t="shared" si="2"/>
        <v>0</v>
      </c>
      <c r="O33" s="19">
        <f t="shared" si="3"/>
        <v>1000</v>
      </c>
      <c r="P33" s="19"/>
      <c r="Q33" s="19"/>
      <c r="R33" s="19"/>
      <c r="S33" s="19">
        <v>5480801000</v>
      </c>
      <c r="T33" s="19"/>
      <c r="U33" s="19"/>
      <c r="V33" s="19"/>
      <c r="W33" s="23">
        <f t="shared" si="5"/>
        <v>5480801000</v>
      </c>
      <c r="X33" s="58">
        <f>+'06'!R33-W33</f>
        <v>-5480801000</v>
      </c>
      <c r="Z33" s="19"/>
      <c r="AA33" s="19"/>
      <c r="AB33" s="19"/>
      <c r="AC33" s="19"/>
      <c r="AD33" s="19"/>
      <c r="AE33" s="19">
        <v>1650000000</v>
      </c>
      <c r="AF33" s="19"/>
      <c r="AG33" s="23">
        <f t="shared" si="6"/>
        <v>1650000000</v>
      </c>
      <c r="AH33" s="58">
        <f>+'06'!U33-AG33</f>
        <v>-1650000000</v>
      </c>
    </row>
    <row r="34" spans="2:34">
      <c r="B34" s="19" t="s">
        <v>37</v>
      </c>
      <c r="C34" s="19" t="s">
        <v>38</v>
      </c>
      <c r="D34" s="19" t="s">
        <v>91</v>
      </c>
      <c r="E34" s="20" t="s">
        <v>92</v>
      </c>
      <c r="F34" s="21" t="s">
        <v>42</v>
      </c>
      <c r="G34" s="21" t="s">
        <v>93</v>
      </c>
      <c r="H34" s="19">
        <v>1000</v>
      </c>
      <c r="I34" s="19">
        <v>1000</v>
      </c>
      <c r="J34" s="19"/>
      <c r="K34" s="19"/>
      <c r="L34" s="19"/>
      <c r="M34" s="19"/>
      <c r="N34" s="19">
        <f t="shared" si="2"/>
        <v>0</v>
      </c>
      <c r="O34" s="19">
        <f t="shared" si="3"/>
        <v>1000</v>
      </c>
      <c r="P34" s="19"/>
      <c r="Q34" s="19"/>
      <c r="R34" s="19"/>
      <c r="S34" s="19"/>
      <c r="T34" s="19"/>
      <c r="U34" s="19"/>
      <c r="V34" s="19"/>
      <c r="W34" s="23">
        <f t="shared" si="5"/>
        <v>0</v>
      </c>
      <c r="X34" s="58">
        <f>+'06'!R34-W34</f>
        <v>0</v>
      </c>
      <c r="Z34" s="19"/>
      <c r="AA34" s="19"/>
      <c r="AB34" s="19"/>
      <c r="AC34" s="19"/>
      <c r="AD34" s="19"/>
      <c r="AE34" s="19"/>
      <c r="AF34" s="19"/>
      <c r="AG34" s="23">
        <f t="shared" si="6"/>
        <v>0</v>
      </c>
      <c r="AH34" s="58">
        <f>+'06'!U34-AG34</f>
        <v>0</v>
      </c>
    </row>
    <row r="35" spans="2:34">
      <c r="B35" s="29" t="s">
        <v>37</v>
      </c>
      <c r="C35" s="29" t="s">
        <v>94</v>
      </c>
      <c r="D35" s="29" t="s">
        <v>5</v>
      </c>
      <c r="E35" s="30"/>
      <c r="F35" s="31"/>
      <c r="G35" s="31" t="s">
        <v>34</v>
      </c>
      <c r="H35" s="29">
        <v>765648056</v>
      </c>
      <c r="I35" s="29">
        <f>SUM(I36:I55)</f>
        <v>765648056</v>
      </c>
      <c r="J35" s="29">
        <f>SUM(J36:J55)</f>
        <v>317331030.81999999</v>
      </c>
      <c r="K35" s="29">
        <f>SUM(K36:K55)</f>
        <v>0</v>
      </c>
      <c r="L35" s="29">
        <f>SUM(L36:L55)</f>
        <v>0</v>
      </c>
      <c r="M35" s="29">
        <f>SUM(M36:M55)</f>
        <v>0</v>
      </c>
      <c r="N35" s="29">
        <f t="shared" si="2"/>
        <v>317331030.81999999</v>
      </c>
      <c r="O35" s="29">
        <f t="shared" si="3"/>
        <v>1082979086.8199999</v>
      </c>
      <c r="P35" s="29">
        <v>374125166.31</v>
      </c>
      <c r="Q35" s="29">
        <v>58906174.270000003</v>
      </c>
      <c r="R35" s="29">
        <f>SUM(R36:R55)</f>
        <v>53233835.759999998</v>
      </c>
      <c r="S35" s="29">
        <f>SUM(S36:S55)</f>
        <v>56393485.289999999</v>
      </c>
      <c r="T35" s="29">
        <f>SUM(T36:T55)</f>
        <v>59590427.740000002</v>
      </c>
      <c r="U35" s="29">
        <f>SUM(U36:U55)</f>
        <v>54254169.350000001</v>
      </c>
      <c r="V35" s="29"/>
      <c r="W35" s="23">
        <f t="shared" si="5"/>
        <v>656503258.72000003</v>
      </c>
      <c r="X35" s="58">
        <f>+'06'!R35-W35</f>
        <v>36146329.779999733</v>
      </c>
      <c r="Z35" s="29">
        <v>368994343.31</v>
      </c>
      <c r="AA35" s="29">
        <v>49232448.270000003</v>
      </c>
      <c r="AB35" s="29">
        <v>125462968.75999999</v>
      </c>
      <c r="AC35" s="29">
        <f>SUM(AC36:AC55)</f>
        <v>28750804.289999999</v>
      </c>
      <c r="AD35" s="29">
        <f>SUM(AD36:AD55)</f>
        <v>40805520.740000002</v>
      </c>
      <c r="AE35" s="29">
        <f>SUM(AE36:AE55)</f>
        <v>37718729.350000001</v>
      </c>
      <c r="AF35" s="29"/>
      <c r="AG35" s="23">
        <f t="shared" si="6"/>
        <v>650964814.71999991</v>
      </c>
      <c r="AH35" s="58">
        <f>+'06'!U35-AG35</f>
        <v>36146329.779999733</v>
      </c>
    </row>
    <row r="36" spans="2:34">
      <c r="B36" s="19" t="s">
        <v>37</v>
      </c>
      <c r="C36" s="19" t="s">
        <v>94</v>
      </c>
      <c r="D36" s="19" t="s">
        <v>40</v>
      </c>
      <c r="E36" s="20" t="s">
        <v>95</v>
      </c>
      <c r="F36" s="21" t="s">
        <v>42</v>
      </c>
      <c r="G36" s="21" t="s">
        <v>96</v>
      </c>
      <c r="H36" s="19">
        <v>97405886</v>
      </c>
      <c r="I36" s="19">
        <v>97405886</v>
      </c>
      <c r="J36" s="19"/>
      <c r="K36" s="19"/>
      <c r="L36" s="19"/>
      <c r="M36" s="19"/>
      <c r="N36" s="19">
        <f t="shared" si="2"/>
        <v>0</v>
      </c>
      <c r="O36" s="19">
        <f t="shared" si="3"/>
        <v>97405886</v>
      </c>
      <c r="P36" s="19">
        <v>9421606</v>
      </c>
      <c r="Q36" s="19">
        <v>9925063</v>
      </c>
      <c r="R36" s="19">
        <v>9944104</v>
      </c>
      <c r="S36" s="19">
        <v>9962137</v>
      </c>
      <c r="T36" s="19">
        <v>9981176</v>
      </c>
      <c r="U36" s="19">
        <v>9995024</v>
      </c>
      <c r="V36" s="19"/>
      <c r="W36" s="23">
        <f t="shared" si="5"/>
        <v>59229110</v>
      </c>
      <c r="X36" s="58">
        <f>+'06'!R36-W36</f>
        <v>0</v>
      </c>
      <c r="Z36" s="19">
        <v>9349949</v>
      </c>
      <c r="AA36" s="19">
        <v>9393085</v>
      </c>
      <c r="AB36" s="19">
        <v>9414205</v>
      </c>
      <c r="AC36" s="19">
        <v>9451934</v>
      </c>
      <c r="AD36" s="19">
        <v>9981176</v>
      </c>
      <c r="AE36" s="19">
        <v>9552895</v>
      </c>
      <c r="AF36" s="19"/>
      <c r="AG36" s="23">
        <f t="shared" si="6"/>
        <v>57143244</v>
      </c>
      <c r="AH36" s="58">
        <f>+'06'!U36-AG36</f>
        <v>0</v>
      </c>
    </row>
    <row r="37" spans="2:34">
      <c r="B37" s="19" t="s">
        <v>37</v>
      </c>
      <c r="C37" s="19" t="s">
        <v>94</v>
      </c>
      <c r="D37" s="19" t="s">
        <v>44</v>
      </c>
      <c r="E37" s="20" t="s">
        <v>95</v>
      </c>
      <c r="F37" s="21" t="s">
        <v>42</v>
      </c>
      <c r="G37" s="21" t="s">
        <v>96</v>
      </c>
      <c r="H37" s="19">
        <v>312593786</v>
      </c>
      <c r="I37" s="19">
        <v>312593786</v>
      </c>
      <c r="J37" s="19"/>
      <c r="K37" s="19"/>
      <c r="L37" s="19"/>
      <c r="M37" s="19"/>
      <c r="N37" s="19">
        <f t="shared" si="2"/>
        <v>0</v>
      </c>
      <c r="O37" s="19">
        <f t="shared" si="3"/>
        <v>312593786</v>
      </c>
      <c r="P37" s="19">
        <v>23065569</v>
      </c>
      <c r="Q37" s="19">
        <v>23611943</v>
      </c>
      <c r="R37" s="19">
        <v>18355465</v>
      </c>
      <c r="S37" s="19">
        <v>21882390</v>
      </c>
      <c r="T37" s="19">
        <v>23744494</v>
      </c>
      <c r="U37" s="19">
        <v>20603188</v>
      </c>
      <c r="V37" s="19"/>
      <c r="W37" s="23">
        <f t="shared" si="5"/>
        <v>131263049</v>
      </c>
      <c r="X37" s="58">
        <f>+'06'!R37-W37</f>
        <v>0</v>
      </c>
      <c r="Z37" s="19">
        <v>25832864</v>
      </c>
      <c r="AA37" s="19">
        <v>18932851</v>
      </c>
      <c r="AB37" s="19">
        <v>16439179</v>
      </c>
      <c r="AC37" s="19">
        <v>11420150</v>
      </c>
      <c r="AD37" s="19">
        <v>17975178</v>
      </c>
      <c r="AE37" s="19">
        <v>16666842</v>
      </c>
      <c r="AF37" s="19"/>
      <c r="AG37" s="23">
        <f t="shared" si="6"/>
        <v>107267064</v>
      </c>
      <c r="AH37" s="58">
        <f>+'06'!U37-AG37</f>
        <v>0</v>
      </c>
    </row>
    <row r="38" spans="2:34">
      <c r="B38" s="19" t="s">
        <v>37</v>
      </c>
      <c r="C38" s="19" t="s">
        <v>94</v>
      </c>
      <c r="D38" s="19" t="s">
        <v>45</v>
      </c>
      <c r="E38" s="20" t="s">
        <v>95</v>
      </c>
      <c r="F38" s="21" t="s">
        <v>42</v>
      </c>
      <c r="G38" s="21" t="s">
        <v>96</v>
      </c>
      <c r="H38" s="19">
        <v>66618348</v>
      </c>
      <c r="I38" s="19">
        <v>66618348</v>
      </c>
      <c r="J38" s="19"/>
      <c r="K38" s="19"/>
      <c r="L38" s="19"/>
      <c r="M38" s="19"/>
      <c r="N38" s="19">
        <f t="shared" si="2"/>
        <v>0</v>
      </c>
      <c r="O38" s="19">
        <f t="shared" si="3"/>
        <v>66618348</v>
      </c>
      <c r="P38" s="19">
        <v>4799533</v>
      </c>
      <c r="Q38" s="19">
        <v>4913222</v>
      </c>
      <c r="R38" s="19">
        <v>3819443</v>
      </c>
      <c r="S38" s="19">
        <v>4553334</v>
      </c>
      <c r="T38" s="19">
        <v>4940805</v>
      </c>
      <c r="U38" s="19">
        <v>4287155</v>
      </c>
      <c r="V38" s="19"/>
      <c r="W38" s="23">
        <f t="shared" si="5"/>
        <v>27313492</v>
      </c>
      <c r="X38" s="58">
        <f>+'06'!R38-W38</f>
        <v>0</v>
      </c>
      <c r="Z38" s="19">
        <v>5375357</v>
      </c>
      <c r="AA38" s="19">
        <v>3939586</v>
      </c>
      <c r="AB38" s="19">
        <v>3420698</v>
      </c>
      <c r="AC38" s="19">
        <v>2376329</v>
      </c>
      <c r="AD38" s="19">
        <v>3740312</v>
      </c>
      <c r="AE38" s="19">
        <v>3468071</v>
      </c>
      <c r="AF38" s="19"/>
      <c r="AG38" s="23">
        <f t="shared" si="6"/>
        <v>22320353</v>
      </c>
      <c r="AH38" s="58">
        <f>+'06'!U38-AG38</f>
        <v>0</v>
      </c>
    </row>
    <row r="39" spans="2:34">
      <c r="B39" s="19" t="s">
        <v>37</v>
      </c>
      <c r="C39" s="19" t="s">
        <v>94</v>
      </c>
      <c r="D39" s="19" t="s">
        <v>46</v>
      </c>
      <c r="E39" s="20" t="s">
        <v>95</v>
      </c>
      <c r="F39" s="21" t="s">
        <v>42</v>
      </c>
      <c r="G39" s="21" t="s">
        <v>96</v>
      </c>
      <c r="H39" s="19">
        <v>133236696</v>
      </c>
      <c r="I39" s="19">
        <v>133236696</v>
      </c>
      <c r="J39" s="19"/>
      <c r="K39" s="19"/>
      <c r="L39" s="19"/>
      <c r="M39" s="19"/>
      <c r="N39" s="19">
        <f t="shared" si="2"/>
        <v>0</v>
      </c>
      <c r="O39" s="19">
        <f t="shared" si="3"/>
        <v>133236696</v>
      </c>
      <c r="P39" s="19">
        <v>9719336</v>
      </c>
      <c r="Q39" s="19">
        <v>9949566</v>
      </c>
      <c r="R39" s="19">
        <v>7734598</v>
      </c>
      <c r="S39" s="19">
        <v>9220769</v>
      </c>
      <c r="T39" s="19">
        <v>10005420</v>
      </c>
      <c r="U39" s="19">
        <v>8681741</v>
      </c>
      <c r="V39" s="19"/>
      <c r="W39" s="23">
        <f t="shared" si="5"/>
        <v>55311430</v>
      </c>
      <c r="X39" s="58">
        <f>+'06'!R39-W39</f>
        <v>0</v>
      </c>
      <c r="Z39" s="19">
        <v>10885415</v>
      </c>
      <c r="AA39" s="19">
        <v>7977897</v>
      </c>
      <c r="AB39" s="19">
        <v>6927116</v>
      </c>
      <c r="AC39" s="19">
        <v>4812206</v>
      </c>
      <c r="AD39" s="19">
        <v>7574354</v>
      </c>
      <c r="AE39" s="19">
        <v>7023050</v>
      </c>
      <c r="AF39" s="19"/>
      <c r="AG39" s="23">
        <f t="shared" si="6"/>
        <v>45200038</v>
      </c>
      <c r="AH39" s="58">
        <f>+'06'!U39-AG39</f>
        <v>0</v>
      </c>
    </row>
    <row r="40" spans="2:34">
      <c r="B40" s="19" t="s">
        <v>37</v>
      </c>
      <c r="C40" s="19" t="s">
        <v>94</v>
      </c>
      <c r="D40" s="19" t="s">
        <v>47</v>
      </c>
      <c r="E40" s="20" t="s">
        <v>95</v>
      </c>
      <c r="F40" s="21" t="s">
        <v>42</v>
      </c>
      <c r="G40" s="21" t="s">
        <v>96</v>
      </c>
      <c r="H40" s="19">
        <v>6000000</v>
      </c>
      <c r="I40" s="19">
        <v>6000000</v>
      </c>
      <c r="J40" s="19"/>
      <c r="K40" s="19"/>
      <c r="L40" s="19"/>
      <c r="M40" s="19"/>
      <c r="N40" s="19">
        <f t="shared" si="2"/>
        <v>0</v>
      </c>
      <c r="O40" s="19">
        <f t="shared" si="3"/>
        <v>6000000</v>
      </c>
      <c r="P40" s="19">
        <v>213408</v>
      </c>
      <c r="Q40" s="19">
        <v>477260</v>
      </c>
      <c r="R40" s="19">
        <v>697222</v>
      </c>
      <c r="S40" s="19">
        <v>778908</v>
      </c>
      <c r="T40" s="19">
        <v>324865</v>
      </c>
      <c r="U40" s="19">
        <v>537509</v>
      </c>
      <c r="V40" s="19"/>
      <c r="W40" s="23">
        <f t="shared" si="5"/>
        <v>3029172</v>
      </c>
      <c r="X40" s="58">
        <f>+'06'!R40-W40</f>
        <v>0</v>
      </c>
      <c r="Z40" s="19">
        <v>199471</v>
      </c>
      <c r="AA40" s="19">
        <v>412764</v>
      </c>
      <c r="AB40" s="19">
        <v>697222</v>
      </c>
      <c r="AC40" s="19">
        <v>343201</v>
      </c>
      <c r="AD40" s="19">
        <v>324865</v>
      </c>
      <c r="AE40" s="19">
        <v>537509</v>
      </c>
      <c r="AF40" s="19"/>
      <c r="AG40" s="23">
        <f t="shared" si="6"/>
        <v>2515032</v>
      </c>
      <c r="AH40" s="58">
        <f>+'06'!U40-AG40</f>
        <v>0</v>
      </c>
    </row>
    <row r="41" spans="2:34">
      <c r="B41" s="19" t="s">
        <v>37</v>
      </c>
      <c r="C41" s="19" t="s">
        <v>94</v>
      </c>
      <c r="D41" s="19" t="s">
        <v>49</v>
      </c>
      <c r="E41" s="20" t="s">
        <v>95</v>
      </c>
      <c r="F41" s="21" t="s">
        <v>42</v>
      </c>
      <c r="G41" s="21" t="s">
        <v>96</v>
      </c>
      <c r="H41" s="19">
        <v>1000</v>
      </c>
      <c r="I41" s="19">
        <v>1000</v>
      </c>
      <c r="J41" s="19"/>
      <c r="K41" s="19"/>
      <c r="L41" s="19"/>
      <c r="M41" s="19"/>
      <c r="N41" s="19">
        <f t="shared" si="2"/>
        <v>0</v>
      </c>
      <c r="O41" s="19">
        <f t="shared" si="3"/>
        <v>1000</v>
      </c>
      <c r="P41" s="19"/>
      <c r="Q41" s="19"/>
      <c r="R41" s="19"/>
      <c r="S41" s="19"/>
      <c r="T41" s="19"/>
      <c r="U41" s="19"/>
      <c r="V41" s="19"/>
      <c r="W41" s="23">
        <f t="shared" si="5"/>
        <v>0</v>
      </c>
      <c r="X41" s="58">
        <f>+'06'!R41-W41</f>
        <v>0</v>
      </c>
      <c r="Z41" s="19"/>
      <c r="AA41" s="19"/>
      <c r="AB41" s="19"/>
      <c r="AC41" s="19"/>
      <c r="AD41" s="19"/>
      <c r="AE41" s="19"/>
      <c r="AF41" s="19"/>
      <c r="AG41" s="23">
        <f t="shared" si="6"/>
        <v>0</v>
      </c>
      <c r="AH41" s="58">
        <f>+'06'!U41-AG41</f>
        <v>0</v>
      </c>
    </row>
    <row r="42" spans="2:34">
      <c r="B42" s="19" t="s">
        <v>37</v>
      </c>
      <c r="C42" s="19" t="s">
        <v>94</v>
      </c>
      <c r="D42" s="19" t="s">
        <v>50</v>
      </c>
      <c r="E42" s="20" t="s">
        <v>51</v>
      </c>
      <c r="F42" s="21" t="s">
        <v>52</v>
      </c>
      <c r="G42" s="21" t="s">
        <v>53</v>
      </c>
      <c r="H42" s="19">
        <v>1000000</v>
      </c>
      <c r="I42" s="19">
        <v>1000000</v>
      </c>
      <c r="J42" s="19"/>
      <c r="K42" s="19"/>
      <c r="L42" s="19"/>
      <c r="M42" s="19"/>
      <c r="N42" s="19">
        <f t="shared" si="2"/>
        <v>0</v>
      </c>
      <c r="O42" s="19">
        <f t="shared" si="3"/>
        <v>1000000</v>
      </c>
      <c r="P42" s="19">
        <v>1189888</v>
      </c>
      <c r="Q42" s="19">
        <v>1268032</v>
      </c>
      <c r="R42" s="19">
        <v>3542551</v>
      </c>
      <c r="S42" s="19">
        <v>1306556</v>
      </c>
      <c r="T42" s="19">
        <v>1394341</v>
      </c>
      <c r="U42" s="19">
        <v>1294003</v>
      </c>
      <c r="V42" s="19"/>
      <c r="W42" s="23">
        <f t="shared" si="5"/>
        <v>9995371</v>
      </c>
      <c r="X42" s="58">
        <f>+'06'!R42-W42</f>
        <v>0</v>
      </c>
      <c r="Z42" s="19">
        <v>10133</v>
      </c>
      <c r="AA42" s="19">
        <v>271077</v>
      </c>
      <c r="AB42" s="19">
        <v>295834</v>
      </c>
      <c r="AC42" s="19">
        <v>276381</v>
      </c>
      <c r="AD42" s="19">
        <v>555524</v>
      </c>
      <c r="AE42" s="19">
        <v>333761</v>
      </c>
      <c r="AF42" s="19"/>
      <c r="AG42" s="23">
        <f t="shared" si="6"/>
        <v>1742710</v>
      </c>
      <c r="AH42" s="58">
        <f>+'06'!U42-AG42</f>
        <v>0</v>
      </c>
    </row>
    <row r="43" spans="2:34">
      <c r="B43" s="19" t="s">
        <v>37</v>
      </c>
      <c r="C43" s="19" t="s">
        <v>94</v>
      </c>
      <c r="D43" s="19" t="s">
        <v>97</v>
      </c>
      <c r="E43" s="20" t="s">
        <v>98</v>
      </c>
      <c r="F43" s="21" t="s">
        <v>56</v>
      </c>
      <c r="G43" s="21" t="s">
        <v>99</v>
      </c>
      <c r="H43" s="19">
        <v>34451530</v>
      </c>
      <c r="I43" s="19">
        <v>34451530</v>
      </c>
      <c r="J43" s="19"/>
      <c r="K43" s="19"/>
      <c r="L43" s="19"/>
      <c r="M43" s="19"/>
      <c r="N43" s="19">
        <f t="shared" si="2"/>
        <v>0</v>
      </c>
      <c r="O43" s="19">
        <f t="shared" si="3"/>
        <v>34451530</v>
      </c>
      <c r="P43" s="19">
        <v>2517538</v>
      </c>
      <c r="Q43" s="19">
        <v>2660783</v>
      </c>
      <c r="R43" s="19">
        <v>2666273</v>
      </c>
      <c r="S43" s="19">
        <v>2669885</v>
      </c>
      <c r="T43" s="19">
        <v>2679706</v>
      </c>
      <c r="U43" s="19">
        <v>2683174</v>
      </c>
      <c r="V43" s="19"/>
      <c r="W43" s="23">
        <f t="shared" si="5"/>
        <v>15877359</v>
      </c>
      <c r="X43" s="58">
        <f>+'06'!R43-W43</f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/>
      <c r="AG43" s="23">
        <f t="shared" si="6"/>
        <v>0</v>
      </c>
      <c r="AH43" s="58">
        <f>+'06'!U43-AG43</f>
        <v>0</v>
      </c>
    </row>
    <row r="44" spans="2:34">
      <c r="B44" s="19" t="s">
        <v>37</v>
      </c>
      <c r="C44" s="19" t="s">
        <v>94</v>
      </c>
      <c r="D44" s="19" t="s">
        <v>58</v>
      </c>
      <c r="E44" s="20" t="s">
        <v>98</v>
      </c>
      <c r="F44" s="21" t="s">
        <v>56</v>
      </c>
      <c r="G44" s="21" t="s">
        <v>99</v>
      </c>
      <c r="H44" s="19">
        <v>63948624</v>
      </c>
      <c r="I44" s="19">
        <v>63948624</v>
      </c>
      <c r="J44" s="19"/>
      <c r="K44" s="19"/>
      <c r="L44" s="19"/>
      <c r="M44" s="19"/>
      <c r="N44" s="19">
        <f t="shared" si="2"/>
        <v>0</v>
      </c>
      <c r="O44" s="19">
        <f t="shared" si="3"/>
        <v>63948624</v>
      </c>
      <c r="P44" s="19">
        <v>3594523</v>
      </c>
      <c r="Q44" s="19">
        <v>3738145</v>
      </c>
      <c r="R44" s="19">
        <v>3966989</v>
      </c>
      <c r="S44" s="19">
        <v>3687550</v>
      </c>
      <c r="T44" s="19">
        <v>3993168</v>
      </c>
      <c r="U44" s="19">
        <v>3780317</v>
      </c>
      <c r="V44" s="19"/>
      <c r="W44" s="23">
        <f t="shared" si="5"/>
        <v>22760692</v>
      </c>
      <c r="X44" s="58">
        <f>+'06'!R44-W44</f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/>
      <c r="AG44" s="23">
        <f t="shared" si="6"/>
        <v>0</v>
      </c>
      <c r="AH44" s="58">
        <f>+'06'!U44-AG44</f>
        <v>0</v>
      </c>
    </row>
    <row r="45" spans="2:34">
      <c r="B45" s="19" t="s">
        <v>37</v>
      </c>
      <c r="C45" s="19" t="s">
        <v>94</v>
      </c>
      <c r="D45" s="19" t="s">
        <v>59</v>
      </c>
      <c r="E45" s="20" t="s">
        <v>98</v>
      </c>
      <c r="F45" s="21" t="s">
        <v>56</v>
      </c>
      <c r="G45" s="21" t="s">
        <v>99</v>
      </c>
      <c r="H45" s="19">
        <v>13628395</v>
      </c>
      <c r="I45" s="19">
        <v>13628395</v>
      </c>
      <c r="J45" s="19"/>
      <c r="K45" s="19"/>
      <c r="L45" s="19"/>
      <c r="M45" s="19"/>
      <c r="N45" s="19">
        <f t="shared" si="2"/>
        <v>0</v>
      </c>
      <c r="O45" s="19">
        <f t="shared" si="3"/>
        <v>13628395</v>
      </c>
      <c r="P45" s="19">
        <v>747956</v>
      </c>
      <c r="Q45" s="19">
        <v>777841</v>
      </c>
      <c r="R45" s="19">
        <v>825460</v>
      </c>
      <c r="S45" s="19">
        <v>767313</v>
      </c>
      <c r="T45" s="19">
        <v>830907</v>
      </c>
      <c r="U45" s="19">
        <v>786617</v>
      </c>
      <c r="V45" s="19"/>
      <c r="W45" s="23">
        <f t="shared" si="5"/>
        <v>4736094</v>
      </c>
      <c r="X45" s="58">
        <f>+'06'!R45-W45</f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/>
      <c r="AG45" s="23">
        <f t="shared" si="6"/>
        <v>0</v>
      </c>
      <c r="AH45" s="58">
        <f>+'06'!U45-AG45</f>
        <v>0</v>
      </c>
    </row>
    <row r="46" spans="2:34">
      <c r="B46" s="19" t="s">
        <v>37</v>
      </c>
      <c r="C46" s="19" t="s">
        <v>94</v>
      </c>
      <c r="D46" s="19" t="s">
        <v>60</v>
      </c>
      <c r="E46" s="20" t="s">
        <v>98</v>
      </c>
      <c r="F46" s="21" t="s">
        <v>56</v>
      </c>
      <c r="G46" s="21" t="s">
        <v>99</v>
      </c>
      <c r="H46" s="19">
        <v>27256791</v>
      </c>
      <c r="I46" s="19">
        <v>27256791</v>
      </c>
      <c r="J46" s="19"/>
      <c r="K46" s="19"/>
      <c r="L46" s="19"/>
      <c r="M46" s="19"/>
      <c r="N46" s="19">
        <f t="shared" si="2"/>
        <v>0</v>
      </c>
      <c r="O46" s="19">
        <f t="shared" si="3"/>
        <v>27256791</v>
      </c>
      <c r="P46" s="19">
        <v>1514655</v>
      </c>
      <c r="Q46" s="19">
        <v>1575174</v>
      </c>
      <c r="R46" s="19">
        <v>1671604</v>
      </c>
      <c r="S46" s="19">
        <v>1553855</v>
      </c>
      <c r="T46" s="19">
        <v>1682635</v>
      </c>
      <c r="U46" s="19">
        <v>1592945</v>
      </c>
      <c r="V46" s="19"/>
      <c r="W46" s="23">
        <f t="shared" si="5"/>
        <v>9590868</v>
      </c>
      <c r="X46" s="58">
        <f>+'06'!R46-W46</f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/>
      <c r="AG46" s="23">
        <f t="shared" si="6"/>
        <v>0</v>
      </c>
      <c r="AH46" s="58">
        <f>+'06'!U46-AG46</f>
        <v>0</v>
      </c>
    </row>
    <row r="47" spans="2:34">
      <c r="B47" s="19" t="s">
        <v>37</v>
      </c>
      <c r="C47" s="19" t="s">
        <v>94</v>
      </c>
      <c r="D47" s="19" t="s">
        <v>61</v>
      </c>
      <c r="E47" s="20" t="s">
        <v>62</v>
      </c>
      <c r="F47" s="21" t="s">
        <v>63</v>
      </c>
      <c r="G47" s="21" t="s">
        <v>64</v>
      </c>
      <c r="H47" s="19">
        <v>6000000</v>
      </c>
      <c r="I47" s="19">
        <v>6000000</v>
      </c>
      <c r="J47" s="19"/>
      <c r="K47" s="19"/>
      <c r="L47" s="19"/>
      <c r="M47" s="19"/>
      <c r="N47" s="19">
        <f t="shared" si="2"/>
        <v>0</v>
      </c>
      <c r="O47" s="19">
        <f t="shared" si="3"/>
        <v>6000000</v>
      </c>
      <c r="P47" s="19">
        <v>10123.49</v>
      </c>
      <c r="Q47" s="19">
        <v>9145.27</v>
      </c>
      <c r="R47" s="19">
        <v>10126.76</v>
      </c>
      <c r="S47" s="19">
        <v>10788.29</v>
      </c>
      <c r="T47" s="19">
        <v>12910.74</v>
      </c>
      <c r="U47" s="19">
        <v>12496.35</v>
      </c>
      <c r="V47" s="19"/>
      <c r="W47" s="23">
        <f t="shared" si="5"/>
        <v>65590.900000000009</v>
      </c>
      <c r="X47" s="58">
        <f>+'06'!R47-W47</f>
        <v>0</v>
      </c>
      <c r="Z47" s="19">
        <v>10123.49</v>
      </c>
      <c r="AA47" s="19">
        <v>9145.27</v>
      </c>
      <c r="AB47" s="19">
        <v>10126.76</v>
      </c>
      <c r="AC47" s="19">
        <v>10788.29</v>
      </c>
      <c r="AD47" s="19">
        <v>12910.74</v>
      </c>
      <c r="AE47" s="19">
        <v>12496.35</v>
      </c>
      <c r="AF47" s="19"/>
      <c r="AG47" s="23">
        <f t="shared" si="6"/>
        <v>65590.900000000009</v>
      </c>
      <c r="AH47" s="58">
        <f>+'06'!U47-AG47</f>
        <v>0</v>
      </c>
    </row>
    <row r="48" spans="2:34">
      <c r="B48" s="19" t="s">
        <v>37</v>
      </c>
      <c r="C48" s="19" t="s">
        <v>94</v>
      </c>
      <c r="D48" s="19" t="s">
        <v>65</v>
      </c>
      <c r="E48" s="20" t="s">
        <v>66</v>
      </c>
      <c r="F48" s="21" t="s">
        <v>52</v>
      </c>
      <c r="G48" s="21" t="s">
        <v>67</v>
      </c>
      <c r="H48" s="19">
        <v>1000</v>
      </c>
      <c r="I48" s="19">
        <v>1000</v>
      </c>
      <c r="J48" s="19"/>
      <c r="K48" s="19"/>
      <c r="L48" s="19"/>
      <c r="M48" s="19"/>
      <c r="N48" s="19">
        <f t="shared" si="2"/>
        <v>0</v>
      </c>
      <c r="O48" s="19">
        <f t="shared" si="3"/>
        <v>1000</v>
      </c>
      <c r="P48" s="19"/>
      <c r="Q48" s="19"/>
      <c r="R48" s="19"/>
      <c r="S48" s="19"/>
      <c r="T48" s="19"/>
      <c r="U48" s="19"/>
      <c r="V48" s="19"/>
      <c r="W48" s="23">
        <f t="shared" si="5"/>
        <v>0</v>
      </c>
      <c r="X48" s="58">
        <f>+'06'!R48-W48</f>
        <v>0</v>
      </c>
      <c r="Z48" s="19"/>
      <c r="AA48" s="19"/>
      <c r="AB48" s="19"/>
      <c r="AC48" s="19"/>
      <c r="AD48" s="19"/>
      <c r="AE48" s="19"/>
      <c r="AF48" s="19"/>
      <c r="AG48" s="23">
        <f t="shared" si="6"/>
        <v>0</v>
      </c>
      <c r="AH48" s="58">
        <f>+'06'!U48-AG48</f>
        <v>0</v>
      </c>
    </row>
    <row r="49" spans="2:34">
      <c r="B49" s="19" t="s">
        <v>37</v>
      </c>
      <c r="C49" s="19" t="s">
        <v>94</v>
      </c>
      <c r="D49" s="19" t="s">
        <v>68</v>
      </c>
      <c r="E49" s="20" t="s">
        <v>69</v>
      </c>
      <c r="F49" s="21" t="s">
        <v>42</v>
      </c>
      <c r="G49" s="21" t="s">
        <v>70</v>
      </c>
      <c r="H49" s="19">
        <v>1000</v>
      </c>
      <c r="I49" s="19">
        <v>1000</v>
      </c>
      <c r="J49" s="19"/>
      <c r="K49" s="19"/>
      <c r="L49" s="19"/>
      <c r="M49" s="19"/>
      <c r="N49" s="19">
        <f t="shared" si="2"/>
        <v>0</v>
      </c>
      <c r="O49" s="19">
        <f t="shared" si="3"/>
        <v>1000</v>
      </c>
      <c r="P49" s="19"/>
      <c r="Q49" s="19"/>
      <c r="R49" s="19"/>
      <c r="S49" s="19"/>
      <c r="T49" s="19"/>
      <c r="U49" s="19"/>
      <c r="V49" s="19"/>
      <c r="W49" s="23">
        <f t="shared" si="5"/>
        <v>0</v>
      </c>
      <c r="X49" s="58">
        <f>+'06'!R49-W49</f>
        <v>0</v>
      </c>
      <c r="Z49" s="19"/>
      <c r="AA49" s="19"/>
      <c r="AB49" s="19"/>
      <c r="AC49" s="19"/>
      <c r="AD49" s="19"/>
      <c r="AE49" s="19"/>
      <c r="AF49" s="19"/>
      <c r="AG49" s="23">
        <f t="shared" si="6"/>
        <v>0</v>
      </c>
      <c r="AH49" s="58">
        <f>+'06'!U49-AG49</f>
        <v>0</v>
      </c>
    </row>
    <row r="50" spans="2:34">
      <c r="B50" s="19" t="s">
        <v>37</v>
      </c>
      <c r="C50" s="19" t="s">
        <v>94</v>
      </c>
      <c r="D50" s="19" t="s">
        <v>71</v>
      </c>
      <c r="E50" s="20" t="s">
        <v>72</v>
      </c>
      <c r="F50" s="21" t="s">
        <v>73</v>
      </c>
      <c r="G50" s="21" t="s">
        <v>74</v>
      </c>
      <c r="H50" s="19">
        <v>1000</v>
      </c>
      <c r="I50" s="19">
        <v>1000</v>
      </c>
      <c r="J50" s="19">
        <v>317331030.81999999</v>
      </c>
      <c r="K50" s="19"/>
      <c r="L50" s="19"/>
      <c r="M50" s="19"/>
      <c r="N50" s="19">
        <f t="shared" si="2"/>
        <v>317331030.81999999</v>
      </c>
      <c r="O50" s="19">
        <f t="shared" si="3"/>
        <v>317332030.81999999</v>
      </c>
      <c r="P50" s="19">
        <v>317331030.81999999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/>
      <c r="W50" s="23">
        <f t="shared" si="5"/>
        <v>317331030.81999999</v>
      </c>
      <c r="X50" s="58">
        <f>+'06'!R50-W50</f>
        <v>36146329.779999733</v>
      </c>
      <c r="Z50" s="19">
        <v>317331030.81999999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/>
      <c r="AG50" s="23">
        <f t="shared" si="6"/>
        <v>317331030.81999999</v>
      </c>
      <c r="AH50" s="58">
        <f>+'06'!U50-AG50</f>
        <v>36146329.779999733</v>
      </c>
    </row>
    <row r="51" spans="2:34">
      <c r="B51" s="19" t="s">
        <v>37</v>
      </c>
      <c r="C51" s="19" t="s">
        <v>94</v>
      </c>
      <c r="D51" s="19" t="s">
        <v>75</v>
      </c>
      <c r="E51" s="20" t="s">
        <v>76</v>
      </c>
      <c r="F51" s="21" t="s">
        <v>77</v>
      </c>
      <c r="G51" s="21" t="s">
        <v>78</v>
      </c>
      <c r="H51" s="19">
        <v>3500000</v>
      </c>
      <c r="I51" s="19">
        <v>3500000</v>
      </c>
      <c r="J51" s="19"/>
      <c r="K51" s="19"/>
      <c r="L51" s="19"/>
      <c r="M51" s="19"/>
      <c r="N51" s="19">
        <f t="shared" si="2"/>
        <v>0</v>
      </c>
      <c r="O51" s="19">
        <f t="shared" si="3"/>
        <v>3500000</v>
      </c>
      <c r="P51" s="19"/>
      <c r="Q51" s="19"/>
      <c r="R51" s="19"/>
      <c r="S51" s="19"/>
      <c r="T51" s="19"/>
      <c r="U51" s="19"/>
      <c r="V51" s="19"/>
      <c r="W51" s="23">
        <f t="shared" si="5"/>
        <v>0</v>
      </c>
      <c r="X51" s="58">
        <f>+'06'!R51-W51</f>
        <v>0</v>
      </c>
      <c r="Z51" s="19"/>
      <c r="AA51" s="19">
        <v>8296043</v>
      </c>
      <c r="AB51" s="19">
        <v>88258588</v>
      </c>
      <c r="AC51" s="19">
        <v>59815</v>
      </c>
      <c r="AD51" s="19">
        <v>641201</v>
      </c>
      <c r="AE51" s="19">
        <v>124105</v>
      </c>
      <c r="AF51" s="19"/>
      <c r="AG51" s="23">
        <f t="shared" si="6"/>
        <v>97379752</v>
      </c>
      <c r="AH51" s="58">
        <f>+'06'!U51-AG51</f>
        <v>0</v>
      </c>
    </row>
    <row r="52" spans="2:34">
      <c r="B52" s="19" t="s">
        <v>37</v>
      </c>
      <c r="C52" s="19" t="s">
        <v>94</v>
      </c>
      <c r="D52" s="19" t="s">
        <v>79</v>
      </c>
      <c r="E52" s="20" t="s">
        <v>80</v>
      </c>
      <c r="F52" s="21" t="s">
        <v>81</v>
      </c>
      <c r="G52" s="21" t="s">
        <v>82</v>
      </c>
      <c r="H52" s="19">
        <v>1000</v>
      </c>
      <c r="I52" s="19">
        <v>1000</v>
      </c>
      <c r="J52" s="19"/>
      <c r="K52" s="19"/>
      <c r="L52" s="19"/>
      <c r="M52" s="19"/>
      <c r="N52" s="19">
        <f t="shared" si="2"/>
        <v>0</v>
      </c>
      <c r="O52" s="19">
        <f t="shared" si="3"/>
        <v>1000</v>
      </c>
      <c r="P52" s="19"/>
      <c r="Q52" s="19"/>
      <c r="R52" s="19"/>
      <c r="S52" s="19"/>
      <c r="T52" s="19"/>
      <c r="U52" s="19"/>
      <c r="V52" s="19"/>
      <c r="W52" s="23">
        <f t="shared" si="5"/>
        <v>0</v>
      </c>
      <c r="X52" s="58">
        <f>+'06'!R52-W52</f>
        <v>0</v>
      </c>
      <c r="Z52" s="19"/>
      <c r="AA52" s="19"/>
      <c r="AB52" s="19"/>
      <c r="AC52" s="19"/>
      <c r="AD52" s="19"/>
      <c r="AE52" s="19"/>
      <c r="AF52" s="19"/>
      <c r="AG52" s="23">
        <f t="shared" si="6"/>
        <v>0</v>
      </c>
      <c r="AH52" s="58">
        <f>+'06'!U52-AG52</f>
        <v>0</v>
      </c>
    </row>
    <row r="53" spans="2:34">
      <c r="B53" s="19" t="s">
        <v>37</v>
      </c>
      <c r="C53" s="19" t="s">
        <v>94</v>
      </c>
      <c r="D53" s="19" t="s">
        <v>83</v>
      </c>
      <c r="E53" s="20" t="s">
        <v>84</v>
      </c>
      <c r="F53" s="21" t="s">
        <v>85</v>
      </c>
      <c r="G53" s="21" t="s">
        <v>86</v>
      </c>
      <c r="H53" s="19">
        <v>1000</v>
      </c>
      <c r="I53" s="19">
        <v>1000</v>
      </c>
      <c r="J53" s="19"/>
      <c r="K53" s="19"/>
      <c r="L53" s="19"/>
      <c r="M53" s="19"/>
      <c r="N53" s="19">
        <f t="shared" si="2"/>
        <v>0</v>
      </c>
      <c r="O53" s="19">
        <f t="shared" si="3"/>
        <v>1000</v>
      </c>
      <c r="P53" s="19"/>
      <c r="Q53" s="19"/>
      <c r="R53" s="19"/>
      <c r="S53" s="19"/>
      <c r="T53" s="19"/>
      <c r="U53" s="19"/>
      <c r="V53" s="19"/>
      <c r="W53" s="23">
        <f t="shared" si="5"/>
        <v>0</v>
      </c>
      <c r="X53" s="58">
        <f>+'06'!R53-W53</f>
        <v>0</v>
      </c>
      <c r="Z53" s="19"/>
      <c r="AA53" s="19"/>
      <c r="AB53" s="19"/>
      <c r="AC53" s="19"/>
      <c r="AD53" s="19"/>
      <c r="AE53" s="19"/>
      <c r="AF53" s="19"/>
      <c r="AG53" s="23">
        <f t="shared" si="6"/>
        <v>0</v>
      </c>
      <c r="AH53" s="58">
        <f>+'06'!U53-AG53</f>
        <v>0</v>
      </c>
    </row>
    <row r="54" spans="2:34">
      <c r="B54" s="19" t="s">
        <v>37</v>
      </c>
      <c r="C54" s="19" t="s">
        <v>94</v>
      </c>
      <c r="D54" s="19" t="s">
        <v>87</v>
      </c>
      <c r="E54" s="20" t="s">
        <v>88</v>
      </c>
      <c r="F54" s="21" t="s">
        <v>89</v>
      </c>
      <c r="G54" s="21" t="s">
        <v>90</v>
      </c>
      <c r="H54" s="19">
        <v>1000</v>
      </c>
      <c r="I54" s="19">
        <v>1000</v>
      </c>
      <c r="J54" s="19"/>
      <c r="K54" s="19"/>
      <c r="L54" s="19"/>
      <c r="M54" s="19"/>
      <c r="N54" s="19">
        <f t="shared" si="2"/>
        <v>0</v>
      </c>
      <c r="O54" s="19">
        <f t="shared" si="3"/>
        <v>1000</v>
      </c>
      <c r="P54" s="19"/>
      <c r="Q54" s="19"/>
      <c r="R54" s="19"/>
      <c r="S54" s="19"/>
      <c r="T54" s="19"/>
      <c r="U54" s="19"/>
      <c r="V54" s="19"/>
      <c r="W54" s="23">
        <f t="shared" si="5"/>
        <v>0</v>
      </c>
      <c r="X54" s="58">
        <f>+'06'!R54-W54</f>
        <v>0</v>
      </c>
      <c r="Z54" s="19"/>
      <c r="AA54" s="19"/>
      <c r="AB54" s="19"/>
      <c r="AC54" s="19"/>
      <c r="AD54" s="19"/>
      <c r="AE54" s="19"/>
      <c r="AF54" s="19"/>
      <c r="AG54" s="23">
        <f t="shared" si="6"/>
        <v>0</v>
      </c>
      <c r="AH54" s="58">
        <f>+'06'!U54-AG54</f>
        <v>0</v>
      </c>
    </row>
    <row r="55" spans="2:34">
      <c r="B55" s="19" t="s">
        <v>37</v>
      </c>
      <c r="C55" s="19" t="s">
        <v>94</v>
      </c>
      <c r="D55" s="19" t="s">
        <v>91</v>
      </c>
      <c r="E55" s="20" t="s">
        <v>92</v>
      </c>
      <c r="F55" s="21" t="s">
        <v>42</v>
      </c>
      <c r="G55" s="21" t="s">
        <v>93</v>
      </c>
      <c r="H55" s="19">
        <v>1000</v>
      </c>
      <c r="I55" s="19">
        <v>1000</v>
      </c>
      <c r="J55" s="19"/>
      <c r="K55" s="19"/>
      <c r="L55" s="19"/>
      <c r="M55" s="19"/>
      <c r="N55" s="19">
        <f t="shared" si="2"/>
        <v>0</v>
      </c>
      <c r="O55" s="19">
        <f t="shared" si="3"/>
        <v>1000</v>
      </c>
      <c r="P55" s="19"/>
      <c r="Q55" s="19"/>
      <c r="R55" s="19"/>
      <c r="S55" s="19"/>
      <c r="T55" s="19"/>
      <c r="U55" s="19"/>
      <c r="V55" s="19"/>
      <c r="W55" s="23">
        <f t="shared" si="5"/>
        <v>0</v>
      </c>
      <c r="X55" s="58">
        <f>+'06'!R55-W55</f>
        <v>0</v>
      </c>
      <c r="Z55" s="19"/>
      <c r="AA55" s="19"/>
      <c r="AB55" s="19"/>
      <c r="AC55" s="19"/>
      <c r="AD55" s="19"/>
      <c r="AE55" s="19"/>
      <c r="AF55" s="19"/>
      <c r="AG55" s="23">
        <f t="shared" si="6"/>
        <v>0</v>
      </c>
      <c r="AH55" s="58">
        <f>+'06'!U55-AG55</f>
        <v>0</v>
      </c>
    </row>
    <row r="56" spans="2:34">
      <c r="B56" s="32" t="s">
        <v>37</v>
      </c>
      <c r="C56" s="32" t="s">
        <v>100</v>
      </c>
      <c r="D56" s="32" t="s">
        <v>5</v>
      </c>
      <c r="E56" s="33"/>
      <c r="F56" s="34"/>
      <c r="G56" s="34" t="s">
        <v>34</v>
      </c>
      <c r="H56" s="32">
        <v>1739115509</v>
      </c>
      <c r="I56" s="32">
        <f>SUM(I57:I79)</f>
        <v>1739115509</v>
      </c>
      <c r="J56" s="32">
        <f>SUM(J57:J79)</f>
        <v>5455977.6200000001</v>
      </c>
      <c r="K56" s="32">
        <f>SUM(K57:K79)</f>
        <v>0</v>
      </c>
      <c r="L56" s="32">
        <f>SUM(L57:L79)</f>
        <v>0</v>
      </c>
      <c r="M56" s="32">
        <f>SUM(M57:M79)</f>
        <v>0</v>
      </c>
      <c r="N56" s="32">
        <f t="shared" si="2"/>
        <v>5455977.6200000001</v>
      </c>
      <c r="O56" s="32">
        <f t="shared" si="3"/>
        <v>1744571486.6199999</v>
      </c>
      <c r="P56" s="32">
        <v>162708499.36000001</v>
      </c>
      <c r="Q56" s="32">
        <v>164585029.06999999</v>
      </c>
      <c r="R56" s="32">
        <f>SUM(R57:R79)</f>
        <v>168654171.50999999</v>
      </c>
      <c r="S56" s="32">
        <f>SUM(S57:S79)</f>
        <v>165074931.94</v>
      </c>
      <c r="T56" s="32">
        <f>SUM(T57:T79)</f>
        <v>165604881.13999999</v>
      </c>
      <c r="U56" s="32">
        <f>SUM(U57:U79)</f>
        <v>166629544.91999999</v>
      </c>
      <c r="V56" s="32"/>
      <c r="W56" s="23">
        <f t="shared" si="5"/>
        <v>993257057.93999994</v>
      </c>
      <c r="X56" s="58">
        <f>+'06'!R56-W56</f>
        <v>0</v>
      </c>
      <c r="Z56" s="32">
        <v>129331419.36</v>
      </c>
      <c r="AA56" s="32">
        <v>150410237.06999999</v>
      </c>
      <c r="AB56" s="32">
        <v>123250853.51000001</v>
      </c>
      <c r="AC56" s="32">
        <f>SUM(AC57:AC79)</f>
        <v>126421595.94</v>
      </c>
      <c r="AD56" s="32">
        <f>SUM(AD57:AD79)</f>
        <v>142473665.13999999</v>
      </c>
      <c r="AE56" s="32">
        <f>SUM(AE57:AE79)</f>
        <v>127017179.92</v>
      </c>
      <c r="AF56" s="32"/>
      <c r="AG56" s="23">
        <f t="shared" si="6"/>
        <v>798904950.93999994</v>
      </c>
      <c r="AH56" s="58">
        <f>+'06'!U56-AG56</f>
        <v>-2732597</v>
      </c>
    </row>
    <row r="57" spans="2:34">
      <c r="B57" s="19" t="s">
        <v>37</v>
      </c>
      <c r="C57" s="19" t="s">
        <v>100</v>
      </c>
      <c r="D57" s="19" t="s">
        <v>49</v>
      </c>
      <c r="E57" s="20" t="s">
        <v>95</v>
      </c>
      <c r="F57" s="21" t="s">
        <v>42</v>
      </c>
      <c r="G57" s="21" t="s">
        <v>96</v>
      </c>
      <c r="H57" s="19">
        <v>1000</v>
      </c>
      <c r="I57" s="19">
        <v>1000</v>
      </c>
      <c r="J57" s="19"/>
      <c r="K57" s="19"/>
      <c r="L57" s="19"/>
      <c r="M57" s="19"/>
      <c r="N57" s="19">
        <f t="shared" si="2"/>
        <v>0</v>
      </c>
      <c r="O57" s="19">
        <f t="shared" si="3"/>
        <v>1000</v>
      </c>
      <c r="P57" s="19"/>
      <c r="Q57" s="19"/>
      <c r="R57" s="19"/>
      <c r="S57" s="19"/>
      <c r="T57" s="19"/>
      <c r="U57" s="19"/>
      <c r="V57" s="19"/>
      <c r="W57" s="23">
        <f t="shared" si="5"/>
        <v>0</v>
      </c>
      <c r="X57" s="58">
        <f>+'06'!R57-W57</f>
        <v>0</v>
      </c>
      <c r="Z57" s="19"/>
      <c r="AA57" s="19"/>
      <c r="AB57" s="19"/>
      <c r="AC57" s="19"/>
      <c r="AD57" s="19"/>
      <c r="AE57" s="19"/>
      <c r="AF57" s="19"/>
      <c r="AG57" s="23">
        <f t="shared" si="6"/>
        <v>0</v>
      </c>
      <c r="AH57" s="58">
        <f>+'06'!U57-AG57</f>
        <v>0</v>
      </c>
    </row>
    <row r="58" spans="2:34">
      <c r="B58" s="19" t="s">
        <v>37</v>
      </c>
      <c r="C58" s="19" t="s">
        <v>100</v>
      </c>
      <c r="D58" s="19" t="s">
        <v>101</v>
      </c>
      <c r="E58" s="20" t="s">
        <v>95</v>
      </c>
      <c r="F58" s="21" t="s">
        <v>42</v>
      </c>
      <c r="G58" s="21" t="s">
        <v>96</v>
      </c>
      <c r="H58" s="19">
        <v>31758767</v>
      </c>
      <c r="I58" s="19">
        <v>31758767</v>
      </c>
      <c r="J58" s="19"/>
      <c r="K58" s="19"/>
      <c r="L58" s="19"/>
      <c r="M58" s="19"/>
      <c r="N58" s="19">
        <f t="shared" si="2"/>
        <v>0</v>
      </c>
      <c r="O58" s="19">
        <f t="shared" si="3"/>
        <v>31758767</v>
      </c>
      <c r="P58" s="19">
        <v>3164137</v>
      </c>
      <c r="Q58" s="19">
        <v>3321955</v>
      </c>
      <c r="R58" s="19">
        <v>3324835</v>
      </c>
      <c r="S58" s="19">
        <v>3324223</v>
      </c>
      <c r="T58" s="19">
        <v>3326493</v>
      </c>
      <c r="U58" s="19">
        <v>3361162</v>
      </c>
      <c r="V58" s="19"/>
      <c r="W58" s="23">
        <f t="shared" si="5"/>
        <v>19822805</v>
      </c>
      <c r="X58" s="58">
        <f>+'06'!R58-W58</f>
        <v>0</v>
      </c>
      <c r="Z58" s="19">
        <v>3140916</v>
      </c>
      <c r="AA58" s="19">
        <v>3025816</v>
      </c>
      <c r="AB58" s="19">
        <v>3109697</v>
      </c>
      <c r="AC58" s="19">
        <v>3193573</v>
      </c>
      <c r="AD58" s="19">
        <v>3326493</v>
      </c>
      <c r="AE58" s="19">
        <v>3203977</v>
      </c>
      <c r="AF58" s="19"/>
      <c r="AG58" s="23">
        <f t="shared" si="6"/>
        <v>19000472</v>
      </c>
      <c r="AH58" s="58">
        <f>+'06'!U58-AG58</f>
        <v>0</v>
      </c>
    </row>
    <row r="59" spans="2:34">
      <c r="B59" s="19" t="s">
        <v>37</v>
      </c>
      <c r="C59" s="19" t="s">
        <v>100</v>
      </c>
      <c r="D59" s="19" t="s">
        <v>102</v>
      </c>
      <c r="E59" s="20" t="s">
        <v>95</v>
      </c>
      <c r="F59" s="21" t="s">
        <v>42</v>
      </c>
      <c r="G59" s="21" t="s">
        <v>96</v>
      </c>
      <c r="H59" s="19">
        <v>540152429</v>
      </c>
      <c r="I59" s="19">
        <v>540152429</v>
      </c>
      <c r="J59" s="19"/>
      <c r="K59" s="19"/>
      <c r="L59" s="19"/>
      <c r="M59" s="19"/>
      <c r="N59" s="19">
        <f t="shared" si="2"/>
        <v>0</v>
      </c>
      <c r="O59" s="19">
        <f t="shared" si="3"/>
        <v>540152429</v>
      </c>
      <c r="P59" s="19">
        <v>55011150</v>
      </c>
      <c r="Q59" s="19">
        <v>57754933</v>
      </c>
      <c r="R59" s="19">
        <v>57805016</v>
      </c>
      <c r="S59" s="19">
        <v>57794365</v>
      </c>
      <c r="T59" s="19">
        <v>57833840</v>
      </c>
      <c r="U59" s="19">
        <v>58436592</v>
      </c>
      <c r="V59" s="19"/>
      <c r="W59" s="23">
        <f t="shared" si="5"/>
        <v>344635896</v>
      </c>
      <c r="X59" s="58">
        <f>+'06'!R59-W59</f>
        <v>0</v>
      </c>
      <c r="Z59" s="19">
        <v>54607440</v>
      </c>
      <c r="AA59" s="19">
        <v>52606309</v>
      </c>
      <c r="AB59" s="19">
        <v>54064664</v>
      </c>
      <c r="AC59" s="19">
        <v>55522920</v>
      </c>
      <c r="AD59" s="19">
        <v>57833840</v>
      </c>
      <c r="AE59" s="19">
        <v>55703808</v>
      </c>
      <c r="AF59" s="19"/>
      <c r="AG59" s="23">
        <f t="shared" si="6"/>
        <v>330338981</v>
      </c>
      <c r="AH59" s="58">
        <f>+'06'!U59-AG59</f>
        <v>0</v>
      </c>
    </row>
    <row r="60" spans="2:34">
      <c r="B60" s="19" t="s">
        <v>37</v>
      </c>
      <c r="C60" s="19" t="s">
        <v>100</v>
      </c>
      <c r="D60" s="19" t="s">
        <v>103</v>
      </c>
      <c r="E60" s="20" t="s">
        <v>95</v>
      </c>
      <c r="F60" s="21" t="s">
        <v>42</v>
      </c>
      <c r="G60" s="21" t="s">
        <v>96</v>
      </c>
      <c r="H60" s="19">
        <v>372227758</v>
      </c>
      <c r="I60" s="19">
        <v>372227758</v>
      </c>
      <c r="J60" s="19"/>
      <c r="K60" s="19"/>
      <c r="L60" s="19"/>
      <c r="M60" s="19"/>
      <c r="N60" s="19">
        <f t="shared" si="2"/>
        <v>0</v>
      </c>
      <c r="O60" s="19">
        <f t="shared" si="3"/>
        <v>372227758</v>
      </c>
      <c r="P60" s="19">
        <v>37085189</v>
      </c>
      <c r="Q60" s="19">
        <v>38934881</v>
      </c>
      <c r="R60" s="19">
        <v>38968644</v>
      </c>
      <c r="S60" s="19">
        <v>38961465</v>
      </c>
      <c r="T60" s="19">
        <v>38988075</v>
      </c>
      <c r="U60" s="19">
        <v>39394414</v>
      </c>
      <c r="V60" s="19"/>
      <c r="W60" s="23">
        <f t="shared" si="5"/>
        <v>232332668</v>
      </c>
      <c r="X60" s="58">
        <f>+'06'!R60-W60</f>
        <v>0</v>
      </c>
      <c r="Z60" s="19">
        <v>36813032</v>
      </c>
      <c r="AA60" s="19">
        <v>35463991</v>
      </c>
      <c r="AB60" s="19">
        <v>36447125</v>
      </c>
      <c r="AC60" s="19">
        <v>37430195</v>
      </c>
      <c r="AD60" s="19">
        <v>38988075</v>
      </c>
      <c r="AE60" s="19">
        <v>37552136</v>
      </c>
      <c r="AF60" s="19"/>
      <c r="AG60" s="23">
        <f t="shared" si="6"/>
        <v>222694554</v>
      </c>
      <c r="AH60" s="58">
        <f>+'06'!U60-AG60</f>
        <v>0</v>
      </c>
    </row>
    <row r="61" spans="2:34">
      <c r="B61" s="19" t="s">
        <v>37</v>
      </c>
      <c r="C61" s="19" t="s">
        <v>100</v>
      </c>
      <c r="D61" s="19" t="s">
        <v>104</v>
      </c>
      <c r="E61" s="20" t="s">
        <v>95</v>
      </c>
      <c r="F61" s="21" t="s">
        <v>42</v>
      </c>
      <c r="G61" s="21" t="s">
        <v>96</v>
      </c>
      <c r="H61" s="19">
        <v>56262219</v>
      </c>
      <c r="I61" s="19">
        <v>56262219</v>
      </c>
      <c r="J61" s="19"/>
      <c r="K61" s="19"/>
      <c r="L61" s="19"/>
      <c r="M61" s="19"/>
      <c r="N61" s="19">
        <f t="shared" si="2"/>
        <v>0</v>
      </c>
      <c r="O61" s="19">
        <f t="shared" si="3"/>
        <v>56262219</v>
      </c>
      <c r="P61" s="19">
        <v>4409862</v>
      </c>
      <c r="Q61" s="19">
        <v>4629811</v>
      </c>
      <c r="R61" s="19">
        <v>4633826</v>
      </c>
      <c r="S61" s="19">
        <v>4632972</v>
      </c>
      <c r="T61" s="19">
        <v>4636136</v>
      </c>
      <c r="U61" s="19">
        <v>4684455</v>
      </c>
      <c r="V61" s="19"/>
      <c r="W61" s="23">
        <f t="shared" si="5"/>
        <v>27627062</v>
      </c>
      <c r="X61" s="58">
        <f>+'06'!R61-W61</f>
        <v>0</v>
      </c>
      <c r="Z61" s="19">
        <v>4377499</v>
      </c>
      <c r="AA61" s="19">
        <v>4217082</v>
      </c>
      <c r="AB61" s="19">
        <v>4333988</v>
      </c>
      <c r="AC61" s="19">
        <v>4450886</v>
      </c>
      <c r="AD61" s="19">
        <v>4636136</v>
      </c>
      <c r="AE61" s="19">
        <v>4465387</v>
      </c>
      <c r="AF61" s="19"/>
      <c r="AG61" s="23">
        <f t="shared" si="6"/>
        <v>26480978</v>
      </c>
      <c r="AH61" s="58">
        <f>+'06'!U61-AG61</f>
        <v>0</v>
      </c>
    </row>
    <row r="62" spans="2:34">
      <c r="B62" s="19" t="s">
        <v>37</v>
      </c>
      <c r="C62" s="19" t="s">
        <v>100</v>
      </c>
      <c r="D62" s="19" t="s">
        <v>105</v>
      </c>
      <c r="E62" s="20" t="s">
        <v>95</v>
      </c>
      <c r="F62" s="21" t="s">
        <v>42</v>
      </c>
      <c r="G62" s="21" t="s">
        <v>96</v>
      </c>
      <c r="H62" s="19">
        <v>150916663</v>
      </c>
      <c r="I62" s="19">
        <v>150916663</v>
      </c>
      <c r="J62" s="19"/>
      <c r="K62" s="19"/>
      <c r="L62" s="19"/>
      <c r="M62" s="19"/>
      <c r="N62" s="19">
        <f t="shared" si="2"/>
        <v>0</v>
      </c>
      <c r="O62" s="19">
        <f t="shared" si="3"/>
        <v>150916663</v>
      </c>
      <c r="P62" s="19">
        <v>15035883</v>
      </c>
      <c r="Q62" s="19">
        <v>15785825</v>
      </c>
      <c r="R62" s="19">
        <v>15799516</v>
      </c>
      <c r="S62" s="19">
        <v>15796604</v>
      </c>
      <c r="T62" s="19">
        <v>15807392</v>
      </c>
      <c r="U62" s="19">
        <v>15972139</v>
      </c>
      <c r="V62" s="19"/>
      <c r="W62" s="23">
        <f t="shared" si="5"/>
        <v>94197359</v>
      </c>
      <c r="X62" s="58">
        <f>+'06'!R62-W62</f>
        <v>0</v>
      </c>
      <c r="Z62" s="19">
        <v>14925539</v>
      </c>
      <c r="AA62" s="19">
        <v>14378581</v>
      </c>
      <c r="AB62" s="19">
        <v>14777186</v>
      </c>
      <c r="AC62" s="19">
        <v>15175763</v>
      </c>
      <c r="AD62" s="19">
        <v>15807392</v>
      </c>
      <c r="AE62" s="19">
        <v>15225203</v>
      </c>
      <c r="AF62" s="19"/>
      <c r="AG62" s="23">
        <f t="shared" si="6"/>
        <v>90289664</v>
      </c>
      <c r="AH62" s="58">
        <f>+'06'!U62-AG62</f>
        <v>0</v>
      </c>
    </row>
    <row r="63" spans="2:34">
      <c r="B63" s="19" t="s">
        <v>37</v>
      </c>
      <c r="C63" s="19" t="s">
        <v>100</v>
      </c>
      <c r="D63" s="19" t="s">
        <v>106</v>
      </c>
      <c r="E63" s="20" t="s">
        <v>95</v>
      </c>
      <c r="F63" s="21" t="s">
        <v>42</v>
      </c>
      <c r="G63" s="21" t="s">
        <v>96</v>
      </c>
      <c r="H63" s="19">
        <v>99027338</v>
      </c>
      <c r="I63" s="19">
        <v>99027338</v>
      </c>
      <c r="J63" s="19"/>
      <c r="K63" s="19"/>
      <c r="L63" s="19"/>
      <c r="M63" s="19"/>
      <c r="N63" s="19">
        <f t="shared" si="2"/>
        <v>0</v>
      </c>
      <c r="O63" s="19">
        <f t="shared" si="3"/>
        <v>99027338</v>
      </c>
      <c r="P63" s="19">
        <v>9866130</v>
      </c>
      <c r="Q63" s="19">
        <v>10358222</v>
      </c>
      <c r="R63" s="19">
        <v>10367202</v>
      </c>
      <c r="S63" s="19">
        <v>10365293</v>
      </c>
      <c r="T63" s="19">
        <v>10372372</v>
      </c>
      <c r="U63" s="19">
        <v>10480476</v>
      </c>
      <c r="V63" s="19"/>
      <c r="W63" s="23">
        <f t="shared" si="5"/>
        <v>61809695</v>
      </c>
      <c r="X63" s="58">
        <f>+'06'!R63-W63</f>
        <v>0</v>
      </c>
      <c r="Z63" s="19">
        <v>9793726</v>
      </c>
      <c r="AA63" s="19">
        <v>9434827</v>
      </c>
      <c r="AB63" s="19">
        <v>9696378</v>
      </c>
      <c r="AC63" s="19">
        <v>9957916</v>
      </c>
      <c r="AD63" s="19">
        <v>10372372</v>
      </c>
      <c r="AE63" s="19">
        <v>9990355</v>
      </c>
      <c r="AF63" s="19"/>
      <c r="AG63" s="23">
        <f t="shared" si="6"/>
        <v>59245574</v>
      </c>
      <c r="AH63" s="58">
        <f>+'06'!U63-AG63</f>
        <v>0</v>
      </c>
    </row>
    <row r="64" spans="2:34">
      <c r="B64" s="19" t="s">
        <v>37</v>
      </c>
      <c r="C64" s="19" t="s">
        <v>100</v>
      </c>
      <c r="D64" s="19" t="s">
        <v>50</v>
      </c>
      <c r="E64" s="20" t="s">
        <v>51</v>
      </c>
      <c r="F64" s="21" t="s">
        <v>52</v>
      </c>
      <c r="G64" s="21" t="s">
        <v>53</v>
      </c>
      <c r="H64" s="19">
        <v>2150000</v>
      </c>
      <c r="I64" s="19">
        <v>2150000</v>
      </c>
      <c r="J64" s="19"/>
      <c r="K64" s="19"/>
      <c r="L64" s="19"/>
      <c r="M64" s="19"/>
      <c r="N64" s="19">
        <f t="shared" si="2"/>
        <v>0</v>
      </c>
      <c r="O64" s="19">
        <f t="shared" si="3"/>
        <v>2150000</v>
      </c>
      <c r="P64" s="19">
        <v>2336805</v>
      </c>
      <c r="Q64" s="19">
        <v>2260100</v>
      </c>
      <c r="R64" s="19">
        <v>5623696</v>
      </c>
      <c r="S64" s="19">
        <v>2398712</v>
      </c>
      <c r="T64" s="19">
        <v>2436585</v>
      </c>
      <c r="U64" s="19">
        <v>2242773</v>
      </c>
      <c r="V64" s="19"/>
      <c r="W64" s="23">
        <f t="shared" si="5"/>
        <v>17298671</v>
      </c>
      <c r="X64" s="58">
        <f>+'06'!R64-W64</f>
        <v>0</v>
      </c>
      <c r="Z64" s="19">
        <v>122610</v>
      </c>
      <c r="AA64" s="19">
        <v>774402</v>
      </c>
      <c r="AB64" s="19">
        <v>744857</v>
      </c>
      <c r="AC64" s="19">
        <v>636520</v>
      </c>
      <c r="AD64" s="19">
        <v>1628038</v>
      </c>
      <c r="AE64" s="19">
        <v>865290</v>
      </c>
      <c r="AF64" s="19"/>
      <c r="AG64" s="23">
        <f t="shared" si="6"/>
        <v>4771717</v>
      </c>
      <c r="AH64" s="58">
        <f>+'06'!U64-AG64</f>
        <v>0</v>
      </c>
    </row>
    <row r="65" spans="2:34">
      <c r="B65" s="19" t="s">
        <v>37</v>
      </c>
      <c r="C65" s="19" t="s">
        <v>100</v>
      </c>
      <c r="D65" s="19" t="s">
        <v>107</v>
      </c>
      <c r="E65" s="20" t="s">
        <v>108</v>
      </c>
      <c r="F65" s="21" t="s">
        <v>56</v>
      </c>
      <c r="G65" s="21" t="s">
        <v>109</v>
      </c>
      <c r="H65" s="19">
        <v>12017053</v>
      </c>
      <c r="I65" s="19">
        <v>12017053</v>
      </c>
      <c r="J65" s="19"/>
      <c r="K65" s="19"/>
      <c r="L65" s="19"/>
      <c r="M65" s="19"/>
      <c r="N65" s="19">
        <f t="shared" si="2"/>
        <v>0</v>
      </c>
      <c r="O65" s="19">
        <f t="shared" si="3"/>
        <v>12017053</v>
      </c>
      <c r="P65" s="19">
        <v>768317</v>
      </c>
      <c r="Q65" s="19">
        <v>799182</v>
      </c>
      <c r="R65" s="19">
        <v>814184</v>
      </c>
      <c r="S65" s="19">
        <v>806386</v>
      </c>
      <c r="T65" s="19">
        <v>816761</v>
      </c>
      <c r="U65" s="19">
        <v>813982</v>
      </c>
      <c r="V65" s="19"/>
      <c r="W65" s="23">
        <f t="shared" si="5"/>
        <v>4818812</v>
      </c>
      <c r="X65" s="58">
        <f>+'06'!R65-W65</f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/>
      <c r="AG65" s="23">
        <f t="shared" si="6"/>
        <v>0</v>
      </c>
      <c r="AH65" s="58">
        <f>+'06'!U65-AG65</f>
        <v>0</v>
      </c>
    </row>
    <row r="66" spans="2:34">
      <c r="B66" s="19" t="s">
        <v>37</v>
      </c>
      <c r="C66" s="19" t="s">
        <v>100</v>
      </c>
      <c r="D66" s="19" t="s">
        <v>110</v>
      </c>
      <c r="E66" s="20" t="s">
        <v>108</v>
      </c>
      <c r="F66" s="21" t="s">
        <v>56</v>
      </c>
      <c r="G66" s="21" t="s">
        <v>109</v>
      </c>
      <c r="H66" s="19">
        <v>203926407</v>
      </c>
      <c r="I66" s="19">
        <v>203926407</v>
      </c>
      <c r="J66" s="19"/>
      <c r="K66" s="19"/>
      <c r="L66" s="19"/>
      <c r="M66" s="19"/>
      <c r="N66" s="19">
        <f t="shared" si="2"/>
        <v>0</v>
      </c>
      <c r="O66" s="19">
        <f t="shared" si="3"/>
        <v>203926407</v>
      </c>
      <c r="P66" s="19">
        <v>13357820</v>
      </c>
      <c r="Q66" s="19">
        <v>13894439</v>
      </c>
      <c r="R66" s="19">
        <v>14155257</v>
      </c>
      <c r="S66" s="19">
        <v>14019685</v>
      </c>
      <c r="T66" s="19">
        <v>14200057</v>
      </c>
      <c r="U66" s="19">
        <v>14151738</v>
      </c>
      <c r="V66" s="19"/>
      <c r="W66" s="23">
        <f t="shared" si="5"/>
        <v>83778996</v>
      </c>
      <c r="X66" s="58">
        <f>+'06'!R66-W66</f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/>
      <c r="AG66" s="23">
        <f t="shared" si="6"/>
        <v>0</v>
      </c>
      <c r="AH66" s="58">
        <f>+'06'!U66-AG66</f>
        <v>0</v>
      </c>
    </row>
    <row r="67" spans="2:34">
      <c r="B67" s="19" t="s">
        <v>37</v>
      </c>
      <c r="C67" s="19" t="s">
        <v>100</v>
      </c>
      <c r="D67" s="19" t="s">
        <v>111</v>
      </c>
      <c r="E67" s="20" t="s">
        <v>108</v>
      </c>
      <c r="F67" s="21" t="s">
        <v>56</v>
      </c>
      <c r="G67" s="21" t="s">
        <v>109</v>
      </c>
      <c r="H67" s="19">
        <v>140845542</v>
      </c>
      <c r="I67" s="19">
        <v>140845542</v>
      </c>
      <c r="J67" s="19"/>
      <c r="K67" s="19"/>
      <c r="L67" s="19"/>
      <c r="M67" s="19"/>
      <c r="N67" s="19">
        <f t="shared" si="2"/>
        <v>0</v>
      </c>
      <c r="O67" s="19">
        <f t="shared" si="3"/>
        <v>140845542</v>
      </c>
      <c r="P67" s="19">
        <v>9005034</v>
      </c>
      <c r="Q67" s="19">
        <v>9366790</v>
      </c>
      <c r="R67" s="19">
        <v>9542618</v>
      </c>
      <c r="S67" s="19">
        <v>9451223</v>
      </c>
      <c r="T67" s="19">
        <v>9572820</v>
      </c>
      <c r="U67" s="19">
        <v>9540246</v>
      </c>
      <c r="V67" s="19"/>
      <c r="W67" s="23">
        <f t="shared" si="5"/>
        <v>56478731</v>
      </c>
      <c r="X67" s="58">
        <f>+'06'!R67-W67</f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/>
      <c r="AG67" s="23">
        <f t="shared" si="6"/>
        <v>0</v>
      </c>
      <c r="AH67" s="58">
        <f>+'06'!U67-AG67</f>
        <v>0</v>
      </c>
    </row>
    <row r="68" spans="2:34">
      <c r="B68" s="19" t="s">
        <v>37</v>
      </c>
      <c r="C68" s="19" t="s">
        <v>100</v>
      </c>
      <c r="D68" s="19" t="s">
        <v>112</v>
      </c>
      <c r="E68" s="20" t="s">
        <v>108</v>
      </c>
      <c r="F68" s="21" t="s">
        <v>56</v>
      </c>
      <c r="G68" s="21" t="s">
        <v>109</v>
      </c>
      <c r="H68" s="19">
        <v>21748177</v>
      </c>
      <c r="I68" s="19">
        <v>21748177</v>
      </c>
      <c r="J68" s="19"/>
      <c r="K68" s="19"/>
      <c r="L68" s="19"/>
      <c r="M68" s="19"/>
      <c r="N68" s="19">
        <f t="shared" si="2"/>
        <v>0</v>
      </c>
      <c r="O68" s="19">
        <f t="shared" si="3"/>
        <v>21748177</v>
      </c>
      <c r="P68" s="19">
        <v>1070803</v>
      </c>
      <c r="Q68" s="19">
        <v>1113821</v>
      </c>
      <c r="R68" s="19">
        <v>1134729</v>
      </c>
      <c r="S68" s="19">
        <v>1123861</v>
      </c>
      <c r="T68" s="19">
        <v>1138320</v>
      </c>
      <c r="U68" s="19">
        <v>1134446</v>
      </c>
      <c r="V68" s="19"/>
      <c r="W68" s="23">
        <f t="shared" si="5"/>
        <v>6715980</v>
      </c>
      <c r="X68" s="58">
        <f>+'06'!R68-W68</f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/>
      <c r="AG68" s="23">
        <f t="shared" si="6"/>
        <v>0</v>
      </c>
      <c r="AH68" s="58">
        <f>+'06'!U68-AG68</f>
        <v>0</v>
      </c>
    </row>
    <row r="69" spans="2:34">
      <c r="B69" s="19" t="s">
        <v>37</v>
      </c>
      <c r="C69" s="19" t="s">
        <v>100</v>
      </c>
      <c r="D69" s="19" t="s">
        <v>113</v>
      </c>
      <c r="E69" s="20" t="s">
        <v>108</v>
      </c>
      <c r="F69" s="21" t="s">
        <v>56</v>
      </c>
      <c r="G69" s="21" t="s">
        <v>109</v>
      </c>
      <c r="H69" s="19">
        <v>57104659</v>
      </c>
      <c r="I69" s="19">
        <v>57104659</v>
      </c>
      <c r="J69" s="19"/>
      <c r="K69" s="19"/>
      <c r="L69" s="19"/>
      <c r="M69" s="19"/>
      <c r="N69" s="19">
        <f t="shared" si="2"/>
        <v>0</v>
      </c>
      <c r="O69" s="19">
        <f t="shared" si="3"/>
        <v>57104659</v>
      </c>
      <c r="P69" s="19">
        <v>3651016</v>
      </c>
      <c r="Q69" s="19">
        <v>3797688</v>
      </c>
      <c r="R69" s="19">
        <v>3868974</v>
      </c>
      <c r="S69" s="19">
        <v>3831919</v>
      </c>
      <c r="T69" s="19">
        <v>3881221</v>
      </c>
      <c r="U69" s="19">
        <v>3868014</v>
      </c>
      <c r="V69" s="19"/>
      <c r="W69" s="23">
        <f t="shared" si="5"/>
        <v>22898832</v>
      </c>
      <c r="X69" s="58">
        <f>+'06'!R69-W69</f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/>
      <c r="AG69" s="23">
        <f t="shared" si="6"/>
        <v>0</v>
      </c>
      <c r="AH69" s="58">
        <f>+'06'!U69-AG69</f>
        <v>0</v>
      </c>
    </row>
    <row r="70" spans="2:34">
      <c r="B70" s="19" t="s">
        <v>37</v>
      </c>
      <c r="C70" s="19" t="s">
        <v>100</v>
      </c>
      <c r="D70" s="19" t="s">
        <v>114</v>
      </c>
      <c r="E70" s="20" t="s">
        <v>108</v>
      </c>
      <c r="F70" s="21" t="s">
        <v>56</v>
      </c>
      <c r="G70" s="21" t="s">
        <v>109</v>
      </c>
      <c r="H70" s="19">
        <v>37470497</v>
      </c>
      <c r="I70" s="19">
        <v>37470497</v>
      </c>
      <c r="J70" s="19"/>
      <c r="K70" s="19"/>
      <c r="L70" s="19"/>
      <c r="M70" s="19"/>
      <c r="N70" s="19">
        <f t="shared" si="2"/>
        <v>0</v>
      </c>
      <c r="O70" s="19">
        <f t="shared" si="3"/>
        <v>37470497</v>
      </c>
      <c r="P70" s="19">
        <v>2395696</v>
      </c>
      <c r="Q70" s="19">
        <v>2491937</v>
      </c>
      <c r="R70" s="19">
        <v>2538716</v>
      </c>
      <c r="S70" s="19">
        <v>2514401</v>
      </c>
      <c r="T70" s="19">
        <v>2546750</v>
      </c>
      <c r="U70" s="19">
        <v>2538084</v>
      </c>
      <c r="V70" s="19"/>
      <c r="W70" s="23">
        <f t="shared" si="5"/>
        <v>15025584</v>
      </c>
      <c r="X70" s="58">
        <f>+'06'!R70-W70</f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/>
      <c r="AG70" s="23">
        <f t="shared" si="6"/>
        <v>0</v>
      </c>
      <c r="AH70" s="58">
        <f>+'06'!U70-AG70</f>
        <v>0</v>
      </c>
    </row>
    <row r="71" spans="2:34">
      <c r="B71" s="19" t="s">
        <v>37</v>
      </c>
      <c r="C71" s="19" t="s">
        <v>100</v>
      </c>
      <c r="D71" s="19" t="s">
        <v>115</v>
      </c>
      <c r="E71" s="20" t="s">
        <v>69</v>
      </c>
      <c r="F71" s="21" t="s">
        <v>42</v>
      </c>
      <c r="G71" s="21" t="s">
        <v>70</v>
      </c>
      <c r="H71" s="19">
        <v>1000</v>
      </c>
      <c r="I71" s="19">
        <v>1000</v>
      </c>
      <c r="J71" s="19"/>
      <c r="K71" s="19"/>
      <c r="L71" s="19"/>
      <c r="M71" s="19"/>
      <c r="N71" s="19">
        <f t="shared" si="2"/>
        <v>0</v>
      </c>
      <c r="O71" s="19">
        <f t="shared" si="3"/>
        <v>1000</v>
      </c>
      <c r="P71" s="19"/>
      <c r="Q71" s="19"/>
      <c r="R71" s="19"/>
      <c r="S71" s="19"/>
      <c r="T71" s="19"/>
      <c r="U71" s="19"/>
      <c r="V71" s="19"/>
      <c r="W71" s="23">
        <f t="shared" si="5"/>
        <v>0</v>
      </c>
      <c r="X71" s="58">
        <f>+'06'!R71-W71</f>
        <v>0</v>
      </c>
      <c r="Z71" s="19"/>
      <c r="AA71" s="19"/>
      <c r="AB71" s="19"/>
      <c r="AC71" s="19"/>
      <c r="AD71" s="19"/>
      <c r="AE71" s="19"/>
      <c r="AF71" s="19"/>
      <c r="AG71" s="23">
        <f t="shared" si="6"/>
        <v>0</v>
      </c>
      <c r="AH71" s="58">
        <f>+'06'!U71-AG71</f>
        <v>0</v>
      </c>
    </row>
    <row r="72" spans="2:34">
      <c r="B72" s="19" t="s">
        <v>37</v>
      </c>
      <c r="C72" s="19" t="s">
        <v>100</v>
      </c>
      <c r="D72" s="19" t="s">
        <v>61</v>
      </c>
      <c r="E72" s="20" t="s">
        <v>62</v>
      </c>
      <c r="F72" s="21" t="s">
        <v>63</v>
      </c>
      <c r="G72" s="21" t="s">
        <v>64</v>
      </c>
      <c r="H72" s="19">
        <v>1500000</v>
      </c>
      <c r="I72" s="19">
        <v>1500000</v>
      </c>
      <c r="J72" s="19"/>
      <c r="K72" s="19"/>
      <c r="L72" s="19"/>
      <c r="M72" s="19"/>
      <c r="N72" s="19">
        <f t="shared" si="2"/>
        <v>0</v>
      </c>
      <c r="O72" s="19">
        <f t="shared" si="3"/>
        <v>1500000</v>
      </c>
      <c r="P72" s="19">
        <v>94679.74</v>
      </c>
      <c r="Q72" s="19">
        <v>75445.070000000007</v>
      </c>
      <c r="R72" s="19">
        <v>76958.510000000009</v>
      </c>
      <c r="S72" s="19">
        <v>53822.94</v>
      </c>
      <c r="T72" s="19">
        <v>48059.14</v>
      </c>
      <c r="U72" s="19">
        <v>11023.92</v>
      </c>
      <c r="V72" s="19"/>
      <c r="W72" s="23">
        <f t="shared" si="5"/>
        <v>359989.32</v>
      </c>
      <c r="X72" s="58">
        <f>+'06'!R72-W72</f>
        <v>0</v>
      </c>
      <c r="Z72" s="19">
        <v>94679.74</v>
      </c>
      <c r="AA72" s="19">
        <v>75445.070000000007</v>
      </c>
      <c r="AB72" s="19">
        <v>76958.510000000009</v>
      </c>
      <c r="AC72" s="19">
        <v>53822.94</v>
      </c>
      <c r="AD72" s="19">
        <v>48059.14</v>
      </c>
      <c r="AE72" s="19">
        <v>11023.92</v>
      </c>
      <c r="AF72" s="19"/>
      <c r="AG72" s="23">
        <f t="shared" si="6"/>
        <v>359989.32</v>
      </c>
      <c r="AH72" s="58">
        <f>+'06'!U72-AG72</f>
        <v>0</v>
      </c>
    </row>
    <row r="73" spans="2:34">
      <c r="B73" s="19" t="s">
        <v>37</v>
      </c>
      <c r="C73" s="19" t="s">
        <v>100</v>
      </c>
      <c r="D73" s="19" t="s">
        <v>65</v>
      </c>
      <c r="E73" s="20" t="s">
        <v>66</v>
      </c>
      <c r="F73" s="21" t="s">
        <v>52</v>
      </c>
      <c r="G73" s="21" t="s">
        <v>67</v>
      </c>
      <c r="H73" s="19">
        <v>1000</v>
      </c>
      <c r="I73" s="19">
        <v>1000</v>
      </c>
      <c r="J73" s="19"/>
      <c r="K73" s="19"/>
      <c r="L73" s="19"/>
      <c r="M73" s="19"/>
      <c r="N73" s="19">
        <f t="shared" si="2"/>
        <v>0</v>
      </c>
      <c r="O73" s="19">
        <f t="shared" si="3"/>
        <v>1000</v>
      </c>
      <c r="P73" s="19"/>
      <c r="Q73" s="19"/>
      <c r="R73" s="19"/>
      <c r="S73" s="19"/>
      <c r="T73" s="19"/>
      <c r="U73" s="19"/>
      <c r="V73" s="19"/>
      <c r="W73" s="23">
        <f t="shared" si="5"/>
        <v>0</v>
      </c>
      <c r="X73" s="58">
        <f>+'06'!R73-W73</f>
        <v>0</v>
      </c>
      <c r="Z73" s="19"/>
      <c r="AA73" s="19"/>
      <c r="AB73" s="19"/>
      <c r="AC73" s="19"/>
      <c r="AD73" s="19"/>
      <c r="AE73" s="19"/>
      <c r="AF73" s="19"/>
      <c r="AG73" s="23">
        <f t="shared" si="6"/>
        <v>0</v>
      </c>
      <c r="AH73" s="58">
        <f>+'06'!U73-AG73</f>
        <v>0</v>
      </c>
    </row>
    <row r="74" spans="2:34">
      <c r="B74" s="19" t="s">
        <v>37</v>
      </c>
      <c r="C74" s="19" t="s">
        <v>100</v>
      </c>
      <c r="D74" s="19" t="s">
        <v>68</v>
      </c>
      <c r="E74" s="20" t="s">
        <v>69</v>
      </c>
      <c r="F74" s="21" t="s">
        <v>42</v>
      </c>
      <c r="G74" s="21" t="s">
        <v>70</v>
      </c>
      <c r="H74" s="19">
        <v>1000</v>
      </c>
      <c r="I74" s="19">
        <v>1000</v>
      </c>
      <c r="J74" s="19"/>
      <c r="K74" s="19"/>
      <c r="L74" s="19"/>
      <c r="M74" s="19"/>
      <c r="N74" s="19">
        <f t="shared" si="2"/>
        <v>0</v>
      </c>
      <c r="O74" s="19">
        <f t="shared" si="3"/>
        <v>1000</v>
      </c>
      <c r="P74" s="19"/>
      <c r="Q74" s="19"/>
      <c r="R74" s="19"/>
      <c r="S74" s="19"/>
      <c r="T74" s="19"/>
      <c r="U74" s="19"/>
      <c r="V74" s="19"/>
      <c r="W74" s="23">
        <f t="shared" si="5"/>
        <v>0</v>
      </c>
      <c r="X74" s="58">
        <f>+'06'!R74-W74</f>
        <v>0</v>
      </c>
      <c r="Z74" s="19"/>
      <c r="AA74" s="19"/>
      <c r="AB74" s="19">
        <v>0</v>
      </c>
      <c r="AC74" s="19">
        <v>0</v>
      </c>
      <c r="AD74" s="19">
        <v>2732597</v>
      </c>
      <c r="AE74" s="19">
        <v>0</v>
      </c>
      <c r="AF74" s="19"/>
      <c r="AG74" s="23">
        <f t="shared" si="6"/>
        <v>2732597</v>
      </c>
      <c r="AH74" s="58">
        <f>+'06'!U74-AG74</f>
        <v>-2732597</v>
      </c>
    </row>
    <row r="75" spans="2:34">
      <c r="B75" s="19" t="s">
        <v>37</v>
      </c>
      <c r="C75" s="19" t="s">
        <v>100</v>
      </c>
      <c r="D75" s="19" t="s">
        <v>71</v>
      </c>
      <c r="E75" s="20" t="s">
        <v>72</v>
      </c>
      <c r="F75" s="21" t="s">
        <v>73</v>
      </c>
      <c r="G75" s="21" t="s">
        <v>74</v>
      </c>
      <c r="H75" s="19">
        <v>1000</v>
      </c>
      <c r="I75" s="19">
        <v>1000</v>
      </c>
      <c r="J75" s="19">
        <v>5455977.6200000001</v>
      </c>
      <c r="K75" s="19"/>
      <c r="L75" s="19"/>
      <c r="M75" s="19"/>
      <c r="N75" s="19">
        <f t="shared" si="2"/>
        <v>5455977.6200000001</v>
      </c>
      <c r="O75" s="19">
        <f t="shared" si="3"/>
        <v>5456977.6200000001</v>
      </c>
      <c r="P75" s="19">
        <v>5455977.6200000001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/>
      <c r="W75" s="23">
        <f t="shared" si="5"/>
        <v>5455977.6200000001</v>
      </c>
      <c r="X75" s="58">
        <f>+'06'!R75-W75</f>
        <v>0</v>
      </c>
      <c r="Z75" s="19">
        <v>5455977.6200000001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/>
      <c r="AG75" s="23">
        <f t="shared" si="6"/>
        <v>5455977.6200000001</v>
      </c>
      <c r="AH75" s="58">
        <f>+'06'!U75-AG75</f>
        <v>0</v>
      </c>
    </row>
    <row r="76" spans="2:34">
      <c r="B76" s="19" t="s">
        <v>37</v>
      </c>
      <c r="C76" s="19" t="s">
        <v>100</v>
      </c>
      <c r="D76" s="19" t="s">
        <v>75</v>
      </c>
      <c r="E76" s="20" t="s">
        <v>76</v>
      </c>
      <c r="F76" s="21" t="s">
        <v>77</v>
      </c>
      <c r="G76" s="21" t="s">
        <v>78</v>
      </c>
      <c r="H76" s="19">
        <v>12000000</v>
      </c>
      <c r="I76" s="19">
        <v>12000000</v>
      </c>
      <c r="J76" s="19"/>
      <c r="K76" s="19"/>
      <c r="L76" s="19"/>
      <c r="M76" s="19"/>
      <c r="N76" s="19">
        <f t="shared" ref="N76:N139" si="7">+J76+K76+L76+M76</f>
        <v>0</v>
      </c>
      <c r="O76" s="19">
        <f t="shared" ref="O76:O139" si="8">+I76+N76</f>
        <v>12000000</v>
      </c>
      <c r="P76" s="19"/>
      <c r="Q76" s="19"/>
      <c r="R76" s="19"/>
      <c r="S76" s="19"/>
      <c r="T76" s="19"/>
      <c r="U76" s="19"/>
      <c r="V76" s="19"/>
      <c r="W76" s="23">
        <f t="shared" ref="W76:W139" si="9">SUM(P76:V76)</f>
        <v>0</v>
      </c>
      <c r="X76" s="58">
        <f>+'06'!R76-W76</f>
        <v>0</v>
      </c>
      <c r="Z76" s="19"/>
      <c r="AA76" s="19">
        <v>30433784</v>
      </c>
      <c r="AB76" s="19">
        <v>0</v>
      </c>
      <c r="AC76" s="19">
        <v>0</v>
      </c>
      <c r="AD76" s="19">
        <v>7100663</v>
      </c>
      <c r="AE76" s="19">
        <v>0</v>
      </c>
      <c r="AF76" s="19"/>
      <c r="AG76" s="23">
        <f t="shared" ref="AG76:AG139" si="10">SUM(Z76:AF76)</f>
        <v>37534447</v>
      </c>
      <c r="AH76" s="58">
        <f>+'06'!U76-AG76</f>
        <v>0</v>
      </c>
    </row>
    <row r="77" spans="2:34">
      <c r="B77" s="19" t="s">
        <v>37</v>
      </c>
      <c r="C77" s="19" t="s">
        <v>100</v>
      </c>
      <c r="D77" s="19" t="s">
        <v>83</v>
      </c>
      <c r="E77" s="20" t="s">
        <v>84</v>
      </c>
      <c r="F77" s="21" t="s">
        <v>85</v>
      </c>
      <c r="G77" s="21" t="s">
        <v>86</v>
      </c>
      <c r="H77" s="19">
        <v>1000</v>
      </c>
      <c r="I77" s="19">
        <v>1000</v>
      </c>
      <c r="J77" s="19"/>
      <c r="K77" s="19"/>
      <c r="L77" s="19"/>
      <c r="M77" s="19"/>
      <c r="N77" s="19">
        <f t="shared" si="7"/>
        <v>0</v>
      </c>
      <c r="O77" s="19">
        <f t="shared" si="8"/>
        <v>1000</v>
      </c>
      <c r="P77" s="19"/>
      <c r="Q77" s="19"/>
      <c r="R77" s="19"/>
      <c r="S77" s="19"/>
      <c r="T77" s="19"/>
      <c r="U77" s="19"/>
      <c r="V77" s="19"/>
      <c r="W77" s="23">
        <f t="shared" si="9"/>
        <v>0</v>
      </c>
      <c r="X77" s="58">
        <f>+'06'!R77-W77</f>
        <v>0</v>
      </c>
      <c r="Z77" s="19"/>
      <c r="AA77" s="19"/>
      <c r="AB77" s="19"/>
      <c r="AC77" s="19"/>
      <c r="AD77" s="19"/>
      <c r="AE77" s="19"/>
      <c r="AF77" s="19"/>
      <c r="AG77" s="23">
        <f t="shared" si="10"/>
        <v>0</v>
      </c>
      <c r="AH77" s="58">
        <f>+'06'!U77-AG77</f>
        <v>0</v>
      </c>
    </row>
    <row r="78" spans="2:34">
      <c r="B78" s="19" t="s">
        <v>37</v>
      </c>
      <c r="C78" s="19" t="s">
        <v>100</v>
      </c>
      <c r="D78" s="19" t="s">
        <v>91</v>
      </c>
      <c r="E78" s="20" t="s">
        <v>92</v>
      </c>
      <c r="F78" s="21" t="s">
        <v>42</v>
      </c>
      <c r="G78" s="21" t="s">
        <v>93</v>
      </c>
      <c r="H78" s="19">
        <v>1000</v>
      </c>
      <c r="I78" s="19">
        <v>1000</v>
      </c>
      <c r="J78" s="19"/>
      <c r="K78" s="19"/>
      <c r="L78" s="19"/>
      <c r="M78" s="19"/>
      <c r="N78" s="19">
        <f t="shared" si="7"/>
        <v>0</v>
      </c>
      <c r="O78" s="19">
        <f t="shared" si="8"/>
        <v>1000</v>
      </c>
      <c r="P78" s="19"/>
      <c r="Q78" s="19"/>
      <c r="R78" s="19"/>
      <c r="S78" s="19"/>
      <c r="T78" s="19"/>
      <c r="U78" s="19"/>
      <c r="V78" s="19"/>
      <c r="W78" s="23">
        <f t="shared" si="9"/>
        <v>0</v>
      </c>
      <c r="X78" s="58">
        <f>+'06'!R78-W78</f>
        <v>0</v>
      </c>
      <c r="Z78" s="19"/>
      <c r="AA78" s="19"/>
      <c r="AB78" s="19"/>
      <c r="AC78" s="19"/>
      <c r="AD78" s="19"/>
      <c r="AE78" s="19"/>
      <c r="AF78" s="19"/>
      <c r="AG78" s="23">
        <f t="shared" si="10"/>
        <v>0</v>
      </c>
      <c r="AH78" s="58">
        <f>+'06'!U78-AG78</f>
        <v>0</v>
      </c>
    </row>
    <row r="79" spans="2:34">
      <c r="B79" s="19" t="s">
        <v>37</v>
      </c>
      <c r="C79" s="19" t="s">
        <v>100</v>
      </c>
      <c r="D79" s="19" t="s">
        <v>116</v>
      </c>
      <c r="E79" s="20" t="s">
        <v>117</v>
      </c>
      <c r="F79" s="21" t="s">
        <v>118</v>
      </c>
      <c r="G79" s="21" t="s">
        <v>119</v>
      </c>
      <c r="H79" s="19">
        <v>1000</v>
      </c>
      <c r="I79" s="19">
        <v>1000</v>
      </c>
      <c r="J79" s="19"/>
      <c r="K79" s="19"/>
      <c r="L79" s="19"/>
      <c r="M79" s="19"/>
      <c r="N79" s="19">
        <f t="shared" si="7"/>
        <v>0</v>
      </c>
      <c r="O79" s="19">
        <f t="shared" si="8"/>
        <v>1000</v>
      </c>
      <c r="P79" s="19"/>
      <c r="Q79" s="19"/>
      <c r="R79" s="19"/>
      <c r="S79" s="19"/>
      <c r="T79" s="19"/>
      <c r="U79" s="19"/>
      <c r="V79" s="19"/>
      <c r="W79" s="23">
        <f t="shared" si="9"/>
        <v>0</v>
      </c>
      <c r="X79" s="58">
        <f>+'06'!R79-W79</f>
        <v>0</v>
      </c>
      <c r="Z79" s="19"/>
      <c r="AA79" s="19"/>
      <c r="AB79" s="19"/>
      <c r="AC79" s="19"/>
      <c r="AD79" s="19"/>
      <c r="AE79" s="19"/>
      <c r="AF79" s="19"/>
      <c r="AG79" s="23">
        <f t="shared" si="10"/>
        <v>0</v>
      </c>
      <c r="AH79" s="58">
        <f>+'06'!U79-AG79</f>
        <v>0</v>
      </c>
    </row>
    <row r="80" spans="2:34">
      <c r="B80" s="35" t="s">
        <v>120</v>
      </c>
      <c r="C80" s="35"/>
      <c r="D80" s="35"/>
      <c r="E80" s="36"/>
      <c r="F80" s="37"/>
      <c r="G80" s="37"/>
      <c r="H80" s="35">
        <v>570109758</v>
      </c>
      <c r="I80" s="35">
        <f>+I81+I103+I124</f>
        <v>570109758</v>
      </c>
      <c r="J80" s="35">
        <f>+J81+J103+J124</f>
        <v>0</v>
      </c>
      <c r="K80" s="35">
        <f>+K81+K103+K124</f>
        <v>0</v>
      </c>
      <c r="L80" s="35">
        <f>+L81+L103+L124</f>
        <v>0</v>
      </c>
      <c r="M80" s="35">
        <f>+M81+M103+M124</f>
        <v>0</v>
      </c>
      <c r="N80" s="35">
        <f t="shared" si="7"/>
        <v>0</v>
      </c>
      <c r="O80" s="35">
        <f t="shared" si="8"/>
        <v>570109758</v>
      </c>
      <c r="P80" s="35">
        <v>41651621</v>
      </c>
      <c r="Q80" s="35">
        <v>36370384</v>
      </c>
      <c r="R80" s="35">
        <f>+R81+R103+R124</f>
        <v>40392929</v>
      </c>
      <c r="S80" s="35">
        <f>+S81+S103+S124</f>
        <v>37283906</v>
      </c>
      <c r="T80" s="35">
        <f>+T81+T103+T124</f>
        <v>41697919</v>
      </c>
      <c r="U80" s="35">
        <f>+U81+U103+U124</f>
        <v>41639304</v>
      </c>
      <c r="V80" s="35"/>
      <c r="W80" s="23">
        <f t="shared" si="9"/>
        <v>239036063</v>
      </c>
      <c r="X80" s="58">
        <f>+'06'!R80-W80</f>
        <v>0</v>
      </c>
      <c r="Z80" s="35">
        <v>15033055</v>
      </c>
      <c r="AA80" s="35">
        <v>27608879</v>
      </c>
      <c r="AB80" s="35">
        <v>16717834</v>
      </c>
      <c r="AC80" s="35">
        <f>+AC81+AC103+AC124</f>
        <v>27669712</v>
      </c>
      <c r="AD80" s="35">
        <f>+AD81+AD103+AD124</f>
        <v>16745904</v>
      </c>
      <c r="AE80" s="35">
        <f>+AE81+AE103+AE124</f>
        <v>48410227</v>
      </c>
      <c r="AF80" s="35"/>
      <c r="AG80" s="23">
        <f t="shared" si="10"/>
        <v>152185611</v>
      </c>
      <c r="AH80" s="58">
        <f>+'06'!U80-AG80</f>
        <v>0</v>
      </c>
    </row>
    <row r="81" spans="2:34">
      <c r="B81" s="26" t="s">
        <v>120</v>
      </c>
      <c r="C81" s="26" t="s">
        <v>38</v>
      </c>
      <c r="D81" s="26" t="s">
        <v>5</v>
      </c>
      <c r="E81" s="27" t="s">
        <v>121</v>
      </c>
      <c r="F81" s="28" t="s">
        <v>122</v>
      </c>
      <c r="G81" s="28" t="s">
        <v>34</v>
      </c>
      <c r="H81" s="26">
        <v>294246676</v>
      </c>
      <c r="I81" s="26">
        <f>SUM(I82:I102)</f>
        <v>294246676</v>
      </c>
      <c r="J81" s="26">
        <f>SUM(J82:J102)</f>
        <v>0</v>
      </c>
      <c r="K81" s="26">
        <f>SUM(K82:K102)</f>
        <v>0</v>
      </c>
      <c r="L81" s="26">
        <f>SUM(L82:L102)</f>
        <v>0</v>
      </c>
      <c r="M81" s="26">
        <f>SUM(M82:M102)</f>
        <v>0</v>
      </c>
      <c r="N81" s="26">
        <f t="shared" si="7"/>
        <v>0</v>
      </c>
      <c r="O81" s="26">
        <f t="shared" si="8"/>
        <v>294246676</v>
      </c>
      <c r="P81" s="26">
        <v>20569897</v>
      </c>
      <c r="Q81" s="26">
        <v>15818277</v>
      </c>
      <c r="R81" s="26">
        <v>18390188</v>
      </c>
      <c r="S81" s="26">
        <f>SUM(S82:S102)</f>
        <v>16315802</v>
      </c>
      <c r="T81" s="26">
        <f>SUM(T82:T102)</f>
        <v>19316480</v>
      </c>
      <c r="U81" s="26">
        <f>SUM(U82:U102)</f>
        <v>19319346</v>
      </c>
      <c r="V81" s="26"/>
      <c r="W81" s="23">
        <f t="shared" si="9"/>
        <v>109729990</v>
      </c>
      <c r="X81" s="58">
        <f>+'06'!R81-W81</f>
        <v>0</v>
      </c>
      <c r="Z81" s="26">
        <v>7188949</v>
      </c>
      <c r="AA81" s="26">
        <v>11987333</v>
      </c>
      <c r="AB81" s="26">
        <v>7576735</v>
      </c>
      <c r="AC81" s="26">
        <f>SUM(AC82:AC102)</f>
        <v>11855702</v>
      </c>
      <c r="AD81" s="26">
        <f>SUM(AD82:AD102)</f>
        <v>7977285</v>
      </c>
      <c r="AE81" s="26">
        <f>SUM(AE82:AE102)</f>
        <v>21460560</v>
      </c>
      <c r="AF81" s="26"/>
      <c r="AG81" s="23">
        <f t="shared" si="10"/>
        <v>68046564</v>
      </c>
      <c r="AH81" s="58">
        <f>+'06'!U81-AG81</f>
        <v>0</v>
      </c>
    </row>
    <row r="82" spans="2:34">
      <c r="B82" s="19" t="s">
        <v>120</v>
      </c>
      <c r="C82" s="19" t="s">
        <v>38</v>
      </c>
      <c r="D82" s="19" t="s">
        <v>40</v>
      </c>
      <c r="E82" s="20" t="s">
        <v>41</v>
      </c>
      <c r="F82" s="21" t="s">
        <v>42</v>
      </c>
      <c r="G82" s="21" t="s">
        <v>43</v>
      </c>
      <c r="H82" s="19">
        <v>43386544</v>
      </c>
      <c r="I82" s="19">
        <v>43386544</v>
      </c>
      <c r="J82" s="19"/>
      <c r="K82" s="19"/>
      <c r="L82" s="19"/>
      <c r="M82" s="19"/>
      <c r="N82" s="19">
        <f t="shared" si="7"/>
        <v>0</v>
      </c>
      <c r="O82" s="19">
        <f t="shared" si="8"/>
        <v>43386544</v>
      </c>
      <c r="P82" s="19">
        <v>3102794</v>
      </c>
      <c r="Q82" s="19">
        <v>3253693</v>
      </c>
      <c r="R82" s="19">
        <v>3401236</v>
      </c>
      <c r="S82" s="19">
        <v>3562749</v>
      </c>
      <c r="T82" s="19">
        <v>3733056</v>
      </c>
      <c r="U82" s="19">
        <v>3903013</v>
      </c>
      <c r="V82" s="19"/>
      <c r="W82" s="23">
        <f t="shared" si="9"/>
        <v>20956541</v>
      </c>
      <c r="X82" s="58">
        <f>+'06'!R82-W82</f>
        <v>0</v>
      </c>
      <c r="Z82" s="19">
        <v>1845923</v>
      </c>
      <c r="AA82" s="19">
        <v>2057671</v>
      </c>
      <c r="AB82" s="19">
        <v>2284163</v>
      </c>
      <c r="AC82" s="19">
        <v>2280067</v>
      </c>
      <c r="AD82" s="19">
        <v>2324343</v>
      </c>
      <c r="AE82" s="19">
        <v>3231548</v>
      </c>
      <c r="AF82" s="19"/>
      <c r="AG82" s="23">
        <f t="shared" si="10"/>
        <v>14023715</v>
      </c>
      <c r="AH82" s="58">
        <f>+'06'!U82-AG82</f>
        <v>0</v>
      </c>
    </row>
    <row r="83" spans="2:34">
      <c r="B83" s="19" t="s">
        <v>120</v>
      </c>
      <c r="C83" s="19" t="s">
        <v>38</v>
      </c>
      <c r="D83" s="19" t="s">
        <v>44</v>
      </c>
      <c r="E83" s="20" t="s">
        <v>41</v>
      </c>
      <c r="F83" s="21" t="s">
        <v>42</v>
      </c>
      <c r="G83" s="21" t="s">
        <v>43</v>
      </c>
      <c r="H83" s="19">
        <v>51493626</v>
      </c>
      <c r="I83" s="19">
        <v>51493626</v>
      </c>
      <c r="J83" s="19"/>
      <c r="K83" s="19"/>
      <c r="L83" s="19"/>
      <c r="M83" s="19"/>
      <c r="N83" s="19">
        <f t="shared" si="7"/>
        <v>0</v>
      </c>
      <c r="O83" s="19">
        <f t="shared" si="8"/>
        <v>51493626</v>
      </c>
      <c r="P83" s="19">
        <v>11452236</v>
      </c>
      <c r="Q83" s="19">
        <v>6589202</v>
      </c>
      <c r="R83" s="19">
        <v>8701826</v>
      </c>
      <c r="S83" s="19">
        <v>6697307</v>
      </c>
      <c r="T83" s="19">
        <v>8889421</v>
      </c>
      <c r="U83" s="19">
        <v>8517818</v>
      </c>
      <c r="V83" s="19"/>
      <c r="W83" s="23">
        <f t="shared" si="9"/>
        <v>50847810</v>
      </c>
      <c r="X83" s="58">
        <f>+'06'!R83-W83</f>
        <v>0</v>
      </c>
      <c r="Z83" s="19">
        <v>5035823</v>
      </c>
      <c r="AA83" s="19">
        <v>4198193</v>
      </c>
      <c r="AB83" s="19">
        <v>4980391</v>
      </c>
      <c r="AC83" s="19">
        <v>4259972</v>
      </c>
      <c r="AD83" s="19">
        <v>5142747</v>
      </c>
      <c r="AE83" s="19">
        <v>6617141</v>
      </c>
      <c r="AF83" s="19"/>
      <c r="AG83" s="23">
        <f t="shared" si="10"/>
        <v>30234267</v>
      </c>
      <c r="AH83" s="58">
        <f>+'06'!U83-AG83</f>
        <v>0</v>
      </c>
    </row>
    <row r="84" spans="2:34">
      <c r="B84" s="19" t="s">
        <v>120</v>
      </c>
      <c r="C84" s="19" t="s">
        <v>38</v>
      </c>
      <c r="D84" s="19" t="s">
        <v>45</v>
      </c>
      <c r="E84" s="20" t="s">
        <v>41</v>
      </c>
      <c r="F84" s="21" t="s">
        <v>42</v>
      </c>
      <c r="G84" s="21" t="s">
        <v>43</v>
      </c>
      <c r="H84" s="19">
        <v>56971671</v>
      </c>
      <c r="I84" s="19">
        <v>56971671</v>
      </c>
      <c r="J84" s="19"/>
      <c r="K84" s="19"/>
      <c r="L84" s="19"/>
      <c r="M84" s="19"/>
      <c r="N84" s="19">
        <f t="shared" si="7"/>
        <v>0</v>
      </c>
      <c r="O84" s="19">
        <f t="shared" si="8"/>
        <v>56971671</v>
      </c>
      <c r="P84" s="19">
        <v>482200</v>
      </c>
      <c r="Q84" s="19">
        <v>277440</v>
      </c>
      <c r="R84" s="19">
        <v>366393</v>
      </c>
      <c r="S84" s="19">
        <v>281992</v>
      </c>
      <c r="T84" s="19">
        <v>374292</v>
      </c>
      <c r="U84" s="19">
        <v>358645</v>
      </c>
      <c r="V84" s="19"/>
      <c r="W84" s="23">
        <f t="shared" si="9"/>
        <v>2140962</v>
      </c>
      <c r="X84" s="58">
        <f>+'06'!R84-W84</f>
        <v>0</v>
      </c>
      <c r="Z84" s="19">
        <v>212035</v>
      </c>
      <c r="AA84" s="19">
        <v>176765</v>
      </c>
      <c r="AB84" s="19">
        <v>209701</v>
      </c>
      <c r="AC84" s="19">
        <v>179368</v>
      </c>
      <c r="AD84" s="19">
        <v>216537</v>
      </c>
      <c r="AE84" s="19">
        <v>278616</v>
      </c>
      <c r="AF84" s="19"/>
      <c r="AG84" s="23">
        <f t="shared" si="10"/>
        <v>1273022</v>
      </c>
      <c r="AH84" s="58">
        <f>+'06'!U84-AG84</f>
        <v>0</v>
      </c>
    </row>
    <row r="85" spans="2:34">
      <c r="B85" s="19" t="s">
        <v>120</v>
      </c>
      <c r="C85" s="19" t="s">
        <v>38</v>
      </c>
      <c r="D85" s="19" t="s">
        <v>46</v>
      </c>
      <c r="E85" s="20" t="s">
        <v>41</v>
      </c>
      <c r="F85" s="21" t="s">
        <v>42</v>
      </c>
      <c r="G85" s="21" t="s">
        <v>43</v>
      </c>
      <c r="H85" s="19">
        <v>1095609</v>
      </c>
      <c r="I85" s="19">
        <v>1095609</v>
      </c>
      <c r="J85" s="19"/>
      <c r="K85" s="19"/>
      <c r="L85" s="19"/>
      <c r="M85" s="19"/>
      <c r="N85" s="19">
        <f t="shared" si="7"/>
        <v>0</v>
      </c>
      <c r="O85" s="19">
        <f t="shared" si="8"/>
        <v>1095609</v>
      </c>
      <c r="P85" s="19">
        <v>120550</v>
      </c>
      <c r="Q85" s="19">
        <v>69360</v>
      </c>
      <c r="R85" s="19">
        <v>91598</v>
      </c>
      <c r="S85" s="19">
        <v>70498</v>
      </c>
      <c r="T85" s="19">
        <v>93573</v>
      </c>
      <c r="U85" s="19">
        <v>89662</v>
      </c>
      <c r="V85" s="19"/>
      <c r="W85" s="23">
        <f t="shared" si="9"/>
        <v>535241</v>
      </c>
      <c r="X85" s="58">
        <f>+'06'!R85-W85</f>
        <v>0</v>
      </c>
      <c r="Z85" s="19">
        <v>53010</v>
      </c>
      <c r="AA85" s="19">
        <v>44193</v>
      </c>
      <c r="AB85" s="19">
        <v>52425</v>
      </c>
      <c r="AC85" s="19">
        <v>44842</v>
      </c>
      <c r="AD85" s="19">
        <v>54135</v>
      </c>
      <c r="AE85" s="19">
        <v>69655</v>
      </c>
      <c r="AF85" s="19"/>
      <c r="AG85" s="23">
        <f t="shared" si="10"/>
        <v>318260</v>
      </c>
      <c r="AH85" s="58">
        <f>+'06'!U85-AG85</f>
        <v>0</v>
      </c>
    </row>
    <row r="86" spans="2:34">
      <c r="B86" s="19" t="s">
        <v>120</v>
      </c>
      <c r="C86" s="19" t="s">
        <v>38</v>
      </c>
      <c r="D86" s="19" t="s">
        <v>47</v>
      </c>
      <c r="E86" s="20" t="s">
        <v>41</v>
      </c>
      <c r="F86" s="21" t="s">
        <v>42</v>
      </c>
      <c r="G86" s="21" t="s">
        <v>43</v>
      </c>
      <c r="H86" s="19">
        <v>3000000</v>
      </c>
      <c r="I86" s="19">
        <v>3000000</v>
      </c>
      <c r="J86" s="19"/>
      <c r="K86" s="19"/>
      <c r="L86" s="19"/>
      <c r="M86" s="19"/>
      <c r="N86" s="19">
        <f t="shared" si="7"/>
        <v>0</v>
      </c>
      <c r="O86" s="19">
        <f t="shared" si="8"/>
        <v>3000000</v>
      </c>
      <c r="P86" s="19"/>
      <c r="Q86" s="19">
        <v>392350</v>
      </c>
      <c r="R86" s="19">
        <v>0</v>
      </c>
      <c r="S86" s="19">
        <v>196175</v>
      </c>
      <c r="T86" s="19">
        <v>193142</v>
      </c>
      <c r="U86" s="19">
        <v>298926</v>
      </c>
      <c r="V86" s="19"/>
      <c r="W86" s="23">
        <f t="shared" si="9"/>
        <v>1080593</v>
      </c>
      <c r="X86" s="58">
        <f>+'06'!R86-W86</f>
        <v>0</v>
      </c>
      <c r="Z86" s="19"/>
      <c r="AA86" s="19">
        <v>196175</v>
      </c>
      <c r="AB86" s="19">
        <v>0</v>
      </c>
      <c r="AC86" s="19">
        <v>0</v>
      </c>
      <c r="AD86" s="19">
        <v>193142</v>
      </c>
      <c r="AE86" s="19">
        <v>298926</v>
      </c>
      <c r="AF86" s="19"/>
      <c r="AG86" s="23">
        <f t="shared" si="10"/>
        <v>688243</v>
      </c>
      <c r="AH86" s="58">
        <f>+'06'!U86-AG86</f>
        <v>0</v>
      </c>
    </row>
    <row r="87" spans="2:34">
      <c r="B87" s="19" t="s">
        <v>120</v>
      </c>
      <c r="C87" s="19" t="s">
        <v>38</v>
      </c>
      <c r="D87" s="19" t="s">
        <v>48</v>
      </c>
      <c r="E87" s="20" t="s">
        <v>41</v>
      </c>
      <c r="F87" s="21" t="s">
        <v>42</v>
      </c>
      <c r="G87" s="21" t="s">
        <v>43</v>
      </c>
      <c r="H87" s="19">
        <v>3000000</v>
      </c>
      <c r="I87" s="19">
        <v>3000000</v>
      </c>
      <c r="J87" s="19"/>
      <c r="K87" s="19"/>
      <c r="L87" s="19"/>
      <c r="M87" s="19"/>
      <c r="N87" s="19">
        <f t="shared" si="7"/>
        <v>0</v>
      </c>
      <c r="O87" s="19">
        <f t="shared" si="8"/>
        <v>3000000</v>
      </c>
      <c r="P87" s="19"/>
      <c r="Q87" s="19"/>
      <c r="R87" s="19"/>
      <c r="S87" s="19"/>
      <c r="T87" s="19"/>
      <c r="U87" s="19"/>
      <c r="V87" s="19"/>
      <c r="W87" s="23">
        <f t="shared" si="9"/>
        <v>0</v>
      </c>
      <c r="X87" s="58">
        <f>+'06'!R87-W87</f>
        <v>0</v>
      </c>
      <c r="Z87" s="19"/>
      <c r="AA87" s="19"/>
      <c r="AB87" s="19"/>
      <c r="AC87" s="19"/>
      <c r="AD87" s="19"/>
      <c r="AE87" s="19"/>
      <c r="AF87" s="19"/>
      <c r="AG87" s="23">
        <f t="shared" si="10"/>
        <v>0</v>
      </c>
      <c r="AH87" s="58">
        <f>+'06'!U87-AG87</f>
        <v>0</v>
      </c>
    </row>
    <row r="88" spans="2:34">
      <c r="B88" s="19" t="s">
        <v>120</v>
      </c>
      <c r="C88" s="19" t="s">
        <v>38</v>
      </c>
      <c r="D88" s="19" t="s">
        <v>49</v>
      </c>
      <c r="E88" s="20" t="s">
        <v>41</v>
      </c>
      <c r="F88" s="21" t="s">
        <v>42</v>
      </c>
      <c r="G88" s="21" t="s">
        <v>43</v>
      </c>
      <c r="H88" s="19">
        <v>17000000</v>
      </c>
      <c r="I88" s="19">
        <v>17000000</v>
      </c>
      <c r="J88" s="19"/>
      <c r="K88" s="19"/>
      <c r="L88" s="19"/>
      <c r="M88" s="19"/>
      <c r="N88" s="19">
        <f t="shared" si="7"/>
        <v>0</v>
      </c>
      <c r="O88" s="19">
        <f t="shared" si="8"/>
        <v>17000000</v>
      </c>
      <c r="P88" s="19"/>
      <c r="Q88" s="19"/>
      <c r="R88" s="19"/>
      <c r="S88" s="19"/>
      <c r="T88" s="19"/>
      <c r="U88" s="19"/>
      <c r="V88" s="19"/>
      <c r="W88" s="23">
        <f t="shared" si="9"/>
        <v>0</v>
      </c>
      <c r="X88" s="58">
        <f>+'06'!R88-W88</f>
        <v>0</v>
      </c>
      <c r="Z88" s="19"/>
      <c r="AA88" s="19"/>
      <c r="AB88" s="19"/>
      <c r="AC88" s="19"/>
      <c r="AD88" s="19"/>
      <c r="AE88" s="19"/>
      <c r="AF88" s="19"/>
      <c r="AG88" s="23">
        <f t="shared" si="10"/>
        <v>0</v>
      </c>
      <c r="AH88" s="58">
        <f>+'06'!U88-AG88</f>
        <v>0</v>
      </c>
    </row>
    <row r="89" spans="2:34">
      <c r="B89" s="19" t="s">
        <v>120</v>
      </c>
      <c r="C89" s="19" t="s">
        <v>38</v>
      </c>
      <c r="D89" s="19" t="s">
        <v>50</v>
      </c>
      <c r="E89" s="20" t="s">
        <v>51</v>
      </c>
      <c r="F89" s="21" t="s">
        <v>52</v>
      </c>
      <c r="G89" s="21" t="s">
        <v>53</v>
      </c>
      <c r="H89" s="19">
        <v>1500000</v>
      </c>
      <c r="I89" s="19">
        <v>1500000</v>
      </c>
      <c r="J89" s="19"/>
      <c r="K89" s="19"/>
      <c r="L89" s="19"/>
      <c r="M89" s="19"/>
      <c r="N89" s="19">
        <f t="shared" si="7"/>
        <v>0</v>
      </c>
      <c r="O89" s="19">
        <f t="shared" si="8"/>
        <v>1500000</v>
      </c>
      <c r="P89" s="19">
        <v>136406</v>
      </c>
      <c r="Q89" s="19">
        <v>181870</v>
      </c>
      <c r="R89" s="19">
        <v>218917</v>
      </c>
      <c r="S89" s="19">
        <v>270840</v>
      </c>
      <c r="T89" s="19">
        <v>306781</v>
      </c>
      <c r="U89" s="19">
        <v>363847</v>
      </c>
      <c r="V89" s="19"/>
      <c r="W89" s="23">
        <f t="shared" si="9"/>
        <v>1478661</v>
      </c>
      <c r="X89" s="58">
        <f>+'06'!R89-W89</f>
        <v>0</v>
      </c>
      <c r="Z89" s="19">
        <v>39565</v>
      </c>
      <c r="AA89" s="19">
        <v>38059</v>
      </c>
      <c r="AB89" s="19">
        <v>47688</v>
      </c>
      <c r="AC89" s="19">
        <v>37643</v>
      </c>
      <c r="AD89" s="19">
        <v>42170</v>
      </c>
      <c r="AE89" s="19">
        <v>118214</v>
      </c>
      <c r="AF89" s="19"/>
      <c r="AG89" s="23">
        <f t="shared" si="10"/>
        <v>323339</v>
      </c>
      <c r="AH89" s="58">
        <f>+'06'!U89-AG89</f>
        <v>0</v>
      </c>
    </row>
    <row r="90" spans="2:34">
      <c r="B90" s="19" t="s">
        <v>120</v>
      </c>
      <c r="C90" s="19" t="s">
        <v>38</v>
      </c>
      <c r="D90" s="19" t="s">
        <v>54</v>
      </c>
      <c r="E90" s="20" t="s">
        <v>55</v>
      </c>
      <c r="F90" s="21" t="s">
        <v>56</v>
      </c>
      <c r="G90" s="21" t="s">
        <v>57</v>
      </c>
      <c r="H90" s="19">
        <v>37887878</v>
      </c>
      <c r="I90" s="19">
        <v>37887878</v>
      </c>
      <c r="J90" s="19"/>
      <c r="K90" s="19"/>
      <c r="L90" s="19"/>
      <c r="M90" s="19"/>
      <c r="N90" s="19">
        <f t="shared" si="7"/>
        <v>0</v>
      </c>
      <c r="O90" s="19">
        <f t="shared" si="8"/>
        <v>37887878</v>
      </c>
      <c r="P90" s="19">
        <v>1815967</v>
      </c>
      <c r="Q90" s="19">
        <v>1905315</v>
      </c>
      <c r="R90" s="19">
        <v>1998548</v>
      </c>
      <c r="S90" s="19">
        <v>2094161</v>
      </c>
      <c r="T90" s="19">
        <v>2194600</v>
      </c>
      <c r="U90" s="19">
        <v>2295235</v>
      </c>
      <c r="V90" s="19"/>
      <c r="W90" s="23">
        <f t="shared" si="9"/>
        <v>12303826</v>
      </c>
      <c r="X90" s="58">
        <f>+'06'!R90-W90</f>
        <v>0</v>
      </c>
      <c r="Z90" s="19">
        <v>0</v>
      </c>
      <c r="AA90" s="19">
        <v>1815967</v>
      </c>
      <c r="AB90" s="19">
        <v>0</v>
      </c>
      <c r="AC90" s="19">
        <v>1905315</v>
      </c>
      <c r="AD90" s="19">
        <v>0</v>
      </c>
      <c r="AE90" s="19">
        <v>4092709</v>
      </c>
      <c r="AF90" s="19"/>
      <c r="AG90" s="23">
        <f t="shared" si="10"/>
        <v>7813991</v>
      </c>
      <c r="AH90" s="58">
        <f>+'06'!U90-AG90</f>
        <v>0</v>
      </c>
    </row>
    <row r="91" spans="2:34">
      <c r="B91" s="19" t="s">
        <v>120</v>
      </c>
      <c r="C91" s="19" t="s">
        <v>38</v>
      </c>
      <c r="D91" s="19" t="s">
        <v>58</v>
      </c>
      <c r="E91" s="20" t="s">
        <v>55</v>
      </c>
      <c r="F91" s="21" t="s">
        <v>56</v>
      </c>
      <c r="G91" s="21" t="s">
        <v>57</v>
      </c>
      <c r="H91" s="19">
        <v>33795513</v>
      </c>
      <c r="I91" s="19">
        <v>33795513</v>
      </c>
      <c r="J91" s="19"/>
      <c r="K91" s="19"/>
      <c r="L91" s="19"/>
      <c r="M91" s="19"/>
      <c r="N91" s="19">
        <f t="shared" si="7"/>
        <v>0</v>
      </c>
      <c r="O91" s="19">
        <f t="shared" si="8"/>
        <v>33795513</v>
      </c>
      <c r="P91" s="19">
        <v>3284293</v>
      </c>
      <c r="Q91" s="19">
        <v>2988594</v>
      </c>
      <c r="R91" s="19">
        <v>3428838</v>
      </c>
      <c r="S91" s="19">
        <v>2982499</v>
      </c>
      <c r="T91" s="19">
        <v>3351034</v>
      </c>
      <c r="U91" s="19">
        <v>3312864</v>
      </c>
      <c r="V91" s="19"/>
      <c r="W91" s="23">
        <f t="shared" si="9"/>
        <v>19348122</v>
      </c>
      <c r="X91" s="58">
        <f>+'06'!R91-W91</f>
        <v>0</v>
      </c>
      <c r="Z91" s="19">
        <v>0</v>
      </c>
      <c r="AA91" s="19">
        <v>3284293</v>
      </c>
      <c r="AB91" s="19">
        <v>0</v>
      </c>
      <c r="AC91" s="19">
        <v>2988594</v>
      </c>
      <c r="AD91" s="19">
        <v>0</v>
      </c>
      <c r="AE91" s="19">
        <v>6411337</v>
      </c>
      <c r="AF91" s="19"/>
      <c r="AG91" s="23">
        <f t="shared" si="10"/>
        <v>12684224</v>
      </c>
      <c r="AH91" s="58">
        <f>+'06'!U91-AG91</f>
        <v>0</v>
      </c>
    </row>
    <row r="92" spans="2:34">
      <c r="B92" s="19" t="s">
        <v>120</v>
      </c>
      <c r="C92" s="19" t="s">
        <v>38</v>
      </c>
      <c r="D92" s="19" t="s">
        <v>59</v>
      </c>
      <c r="E92" s="20" t="s">
        <v>55</v>
      </c>
      <c r="F92" s="21" t="s">
        <v>56</v>
      </c>
      <c r="G92" s="21" t="s">
        <v>57</v>
      </c>
      <c r="H92" s="19">
        <v>37390781</v>
      </c>
      <c r="I92" s="19">
        <v>37390781</v>
      </c>
      <c r="J92" s="19"/>
      <c r="K92" s="19"/>
      <c r="L92" s="19"/>
      <c r="M92" s="19"/>
      <c r="N92" s="19">
        <f t="shared" si="7"/>
        <v>0</v>
      </c>
      <c r="O92" s="19">
        <f t="shared" si="8"/>
        <v>37390781</v>
      </c>
      <c r="P92" s="19">
        <v>138286</v>
      </c>
      <c r="Q92" s="19">
        <v>125836</v>
      </c>
      <c r="R92" s="19">
        <v>144372</v>
      </c>
      <c r="S92" s="19">
        <v>125579</v>
      </c>
      <c r="T92" s="19">
        <v>141096</v>
      </c>
      <c r="U92" s="19">
        <v>139489</v>
      </c>
      <c r="V92" s="19"/>
      <c r="W92" s="23">
        <f t="shared" si="9"/>
        <v>814658</v>
      </c>
      <c r="X92" s="58">
        <f>+'06'!R92-W92</f>
        <v>0</v>
      </c>
      <c r="Z92" s="19">
        <v>0</v>
      </c>
      <c r="AA92" s="19">
        <v>138286</v>
      </c>
      <c r="AB92" s="19">
        <v>0</v>
      </c>
      <c r="AC92" s="19">
        <v>125836</v>
      </c>
      <c r="AD92" s="19">
        <v>0</v>
      </c>
      <c r="AE92" s="19">
        <v>269951</v>
      </c>
      <c r="AF92" s="19"/>
      <c r="AG92" s="23">
        <f t="shared" si="10"/>
        <v>534073</v>
      </c>
      <c r="AH92" s="58">
        <f>+'06'!U92-AG92</f>
        <v>0</v>
      </c>
    </row>
    <row r="93" spans="2:34">
      <c r="B93" s="19" t="s">
        <v>120</v>
      </c>
      <c r="C93" s="19" t="s">
        <v>38</v>
      </c>
      <c r="D93" s="19" t="s">
        <v>60</v>
      </c>
      <c r="E93" s="20" t="s">
        <v>55</v>
      </c>
      <c r="F93" s="21" t="s">
        <v>56</v>
      </c>
      <c r="G93" s="21" t="s">
        <v>57</v>
      </c>
      <c r="H93" s="19">
        <v>719054</v>
      </c>
      <c r="I93" s="19">
        <v>719054</v>
      </c>
      <c r="J93" s="19"/>
      <c r="K93" s="19"/>
      <c r="L93" s="19"/>
      <c r="M93" s="19"/>
      <c r="N93" s="19">
        <f t="shared" si="7"/>
        <v>0</v>
      </c>
      <c r="O93" s="19">
        <f t="shared" si="8"/>
        <v>719054</v>
      </c>
      <c r="P93" s="19">
        <v>34572</v>
      </c>
      <c r="Q93" s="19">
        <v>31458</v>
      </c>
      <c r="R93" s="19">
        <v>36093</v>
      </c>
      <c r="S93" s="19">
        <v>31395</v>
      </c>
      <c r="T93" s="19">
        <v>35274</v>
      </c>
      <c r="U93" s="19">
        <v>34872</v>
      </c>
      <c r="V93" s="19"/>
      <c r="W93" s="23">
        <f t="shared" si="9"/>
        <v>203664</v>
      </c>
      <c r="X93" s="58">
        <f>+'06'!R93-W93</f>
        <v>0</v>
      </c>
      <c r="Z93" s="19">
        <v>0</v>
      </c>
      <c r="AA93" s="19">
        <v>34572</v>
      </c>
      <c r="AB93" s="19">
        <v>0</v>
      </c>
      <c r="AC93" s="19">
        <v>31458</v>
      </c>
      <c r="AD93" s="19">
        <v>0</v>
      </c>
      <c r="AE93" s="19">
        <v>67488</v>
      </c>
      <c r="AF93" s="19"/>
      <c r="AG93" s="23">
        <f t="shared" si="10"/>
        <v>133518</v>
      </c>
      <c r="AH93" s="58">
        <f>+'06'!U93-AG93</f>
        <v>0</v>
      </c>
    </row>
    <row r="94" spans="2:34">
      <c r="B94" s="19" t="s">
        <v>120</v>
      </c>
      <c r="C94" s="19" t="s">
        <v>38</v>
      </c>
      <c r="D94" s="19" t="s">
        <v>61</v>
      </c>
      <c r="E94" s="20" t="s">
        <v>62</v>
      </c>
      <c r="F94" s="21" t="s">
        <v>63</v>
      </c>
      <c r="G94" s="21" t="s">
        <v>64</v>
      </c>
      <c r="H94" s="19">
        <v>2000000</v>
      </c>
      <c r="I94" s="19">
        <v>2000000</v>
      </c>
      <c r="J94" s="19"/>
      <c r="K94" s="19"/>
      <c r="L94" s="19"/>
      <c r="M94" s="19"/>
      <c r="N94" s="19">
        <f t="shared" si="7"/>
        <v>0</v>
      </c>
      <c r="O94" s="19">
        <f t="shared" si="8"/>
        <v>2000000</v>
      </c>
      <c r="P94" s="19">
        <v>2593</v>
      </c>
      <c r="Q94" s="19">
        <v>3159</v>
      </c>
      <c r="R94" s="19">
        <v>2367</v>
      </c>
      <c r="S94" s="19">
        <v>2607</v>
      </c>
      <c r="T94" s="19">
        <v>4211</v>
      </c>
      <c r="U94" s="19">
        <v>4975</v>
      </c>
      <c r="V94" s="19"/>
      <c r="W94" s="23">
        <f t="shared" si="9"/>
        <v>19912</v>
      </c>
      <c r="X94" s="58">
        <f>+'06'!R94-W94</f>
        <v>0</v>
      </c>
      <c r="Z94" s="19">
        <v>2593</v>
      </c>
      <c r="AA94" s="19">
        <v>3159</v>
      </c>
      <c r="AB94" s="19">
        <v>2367</v>
      </c>
      <c r="AC94" s="19">
        <v>2607</v>
      </c>
      <c r="AD94" s="19">
        <v>4211</v>
      </c>
      <c r="AE94" s="19">
        <v>4975</v>
      </c>
      <c r="AF94" s="19"/>
      <c r="AG94" s="23">
        <f t="shared" si="10"/>
        <v>19912</v>
      </c>
      <c r="AH94" s="58">
        <f>+'06'!U94-AG94</f>
        <v>0</v>
      </c>
    </row>
    <row r="95" spans="2:34">
      <c r="B95" s="19" t="s">
        <v>120</v>
      </c>
      <c r="C95" s="19" t="s">
        <v>38</v>
      </c>
      <c r="D95" s="19" t="s">
        <v>65</v>
      </c>
      <c r="E95" s="20" t="s">
        <v>66</v>
      </c>
      <c r="F95" s="21" t="s">
        <v>52</v>
      </c>
      <c r="G95" s="21" t="s">
        <v>67</v>
      </c>
      <c r="H95" s="19">
        <v>1000</v>
      </c>
      <c r="I95" s="19">
        <v>1000</v>
      </c>
      <c r="J95" s="19"/>
      <c r="K95" s="19"/>
      <c r="L95" s="19"/>
      <c r="M95" s="19"/>
      <c r="N95" s="19">
        <f t="shared" si="7"/>
        <v>0</v>
      </c>
      <c r="O95" s="19">
        <f t="shared" si="8"/>
        <v>1000</v>
      </c>
      <c r="P95" s="19"/>
      <c r="Q95" s="19"/>
      <c r="R95" s="19"/>
      <c r="S95" s="19"/>
      <c r="T95" s="19"/>
      <c r="U95" s="19"/>
      <c r="V95" s="19"/>
      <c r="W95" s="23">
        <f t="shared" si="9"/>
        <v>0</v>
      </c>
      <c r="X95" s="58">
        <f>+'06'!R95-W95</f>
        <v>0</v>
      </c>
      <c r="Z95" s="19"/>
      <c r="AA95" s="19"/>
      <c r="AB95" s="19"/>
      <c r="AC95" s="19"/>
      <c r="AD95" s="19"/>
      <c r="AE95" s="19"/>
      <c r="AF95" s="19"/>
      <c r="AG95" s="23">
        <f t="shared" si="10"/>
        <v>0</v>
      </c>
      <c r="AH95" s="58">
        <f>+'06'!U95-AG95</f>
        <v>0</v>
      </c>
    </row>
    <row r="96" spans="2:34">
      <c r="B96" s="19" t="s">
        <v>120</v>
      </c>
      <c r="C96" s="19" t="s">
        <v>38</v>
      </c>
      <c r="D96" s="19" t="s">
        <v>68</v>
      </c>
      <c r="E96" s="20" t="s">
        <v>69</v>
      </c>
      <c r="F96" s="21" t="s">
        <v>42</v>
      </c>
      <c r="G96" s="21" t="s">
        <v>70</v>
      </c>
      <c r="H96" s="19">
        <v>1000000</v>
      </c>
      <c r="I96" s="19">
        <v>1000000</v>
      </c>
      <c r="J96" s="19"/>
      <c r="K96" s="19"/>
      <c r="L96" s="19"/>
      <c r="M96" s="19"/>
      <c r="N96" s="19">
        <f t="shared" si="7"/>
        <v>0</v>
      </c>
      <c r="O96" s="19">
        <f t="shared" si="8"/>
        <v>1000000</v>
      </c>
      <c r="P96" s="19"/>
      <c r="Q96" s="19"/>
      <c r="R96" s="19"/>
      <c r="S96" s="19"/>
      <c r="T96" s="19"/>
      <c r="U96" s="19"/>
      <c r="V96" s="19"/>
      <c r="W96" s="23">
        <f t="shared" si="9"/>
        <v>0</v>
      </c>
      <c r="X96" s="58">
        <f>+'06'!R96-W96</f>
        <v>0</v>
      </c>
      <c r="Z96" s="19"/>
      <c r="AA96" s="19"/>
      <c r="AB96" s="19"/>
      <c r="AC96" s="19"/>
      <c r="AD96" s="19"/>
      <c r="AE96" s="19"/>
      <c r="AF96" s="19"/>
      <c r="AG96" s="23">
        <f t="shared" si="10"/>
        <v>0</v>
      </c>
      <c r="AH96" s="58">
        <f>+'06'!U96-AG96</f>
        <v>0</v>
      </c>
    </row>
    <row r="97" spans="2:34">
      <c r="B97" s="19" t="s">
        <v>120</v>
      </c>
      <c r="C97" s="19" t="s">
        <v>38</v>
      </c>
      <c r="D97" s="19" t="s">
        <v>71</v>
      </c>
      <c r="E97" s="20" t="s">
        <v>72</v>
      </c>
      <c r="F97" s="21" t="s">
        <v>73</v>
      </c>
      <c r="G97" s="21" t="s">
        <v>74</v>
      </c>
      <c r="H97" s="19">
        <v>1000</v>
      </c>
      <c r="I97" s="19">
        <v>1000</v>
      </c>
      <c r="J97" s="19"/>
      <c r="K97" s="19"/>
      <c r="L97" s="19"/>
      <c r="M97" s="19"/>
      <c r="N97" s="19">
        <f t="shared" si="7"/>
        <v>0</v>
      </c>
      <c r="O97" s="19">
        <f t="shared" si="8"/>
        <v>1000</v>
      </c>
      <c r="P97" s="19"/>
      <c r="Q97" s="19"/>
      <c r="R97" s="19"/>
      <c r="S97" s="19"/>
      <c r="T97" s="19"/>
      <c r="U97" s="19"/>
      <c r="V97" s="19"/>
      <c r="W97" s="23">
        <f t="shared" si="9"/>
        <v>0</v>
      </c>
      <c r="X97" s="58">
        <f>+'06'!R97-W97</f>
        <v>0</v>
      </c>
      <c r="Z97" s="19"/>
      <c r="AA97" s="19"/>
      <c r="AB97" s="19"/>
      <c r="AC97" s="19"/>
      <c r="AD97" s="19"/>
      <c r="AE97" s="19"/>
      <c r="AF97" s="19"/>
      <c r="AG97" s="23">
        <f t="shared" si="10"/>
        <v>0</v>
      </c>
      <c r="AH97" s="58">
        <f>+'06'!U97-AG97</f>
        <v>0</v>
      </c>
    </row>
    <row r="98" spans="2:34">
      <c r="B98" s="19" t="s">
        <v>120</v>
      </c>
      <c r="C98" s="19" t="s">
        <v>38</v>
      </c>
      <c r="D98" s="19" t="s">
        <v>75</v>
      </c>
      <c r="E98" s="20" t="s">
        <v>76</v>
      </c>
      <c r="F98" s="21" t="s">
        <v>77</v>
      </c>
      <c r="G98" s="21" t="s">
        <v>78</v>
      </c>
      <c r="H98" s="19">
        <v>4000000</v>
      </c>
      <c r="I98" s="19">
        <v>4000000</v>
      </c>
      <c r="J98" s="19"/>
      <c r="K98" s="19"/>
      <c r="L98" s="19"/>
      <c r="M98" s="19"/>
      <c r="N98" s="19">
        <f t="shared" si="7"/>
        <v>0</v>
      </c>
      <c r="O98" s="19">
        <f t="shared" si="8"/>
        <v>4000000</v>
      </c>
      <c r="P98" s="19"/>
      <c r="Q98" s="19"/>
      <c r="R98" s="19"/>
      <c r="S98" s="19"/>
      <c r="T98" s="19"/>
      <c r="U98" s="19"/>
      <c r="V98" s="19"/>
      <c r="W98" s="23">
        <f t="shared" si="9"/>
        <v>0</v>
      </c>
      <c r="X98" s="58">
        <f>+'06'!R98-W98</f>
        <v>0</v>
      </c>
      <c r="Z98" s="19"/>
      <c r="AA98" s="19"/>
      <c r="AB98" s="19"/>
      <c r="AC98" s="19"/>
      <c r="AD98" s="19"/>
      <c r="AE98" s="19"/>
      <c r="AF98" s="19"/>
      <c r="AG98" s="23">
        <f t="shared" si="10"/>
        <v>0</v>
      </c>
      <c r="AH98" s="58">
        <f>+'06'!U98-AG98</f>
        <v>0</v>
      </c>
    </row>
    <row r="99" spans="2:34">
      <c r="B99" s="19" t="s">
        <v>120</v>
      </c>
      <c r="C99" s="19" t="s">
        <v>38</v>
      </c>
      <c r="D99" s="19" t="s">
        <v>79</v>
      </c>
      <c r="E99" s="20" t="s">
        <v>80</v>
      </c>
      <c r="F99" s="21" t="s">
        <v>81</v>
      </c>
      <c r="G99" s="21" t="s">
        <v>82</v>
      </c>
      <c r="H99" s="19">
        <v>1000</v>
      </c>
      <c r="I99" s="19">
        <v>1000</v>
      </c>
      <c r="J99" s="19"/>
      <c r="K99" s="19"/>
      <c r="L99" s="19"/>
      <c r="M99" s="19"/>
      <c r="N99" s="19">
        <f t="shared" si="7"/>
        <v>0</v>
      </c>
      <c r="O99" s="19">
        <f t="shared" si="8"/>
        <v>1000</v>
      </c>
      <c r="P99" s="19"/>
      <c r="Q99" s="19"/>
      <c r="R99" s="19"/>
      <c r="S99" s="19"/>
      <c r="T99" s="19"/>
      <c r="U99" s="19"/>
      <c r="V99" s="19"/>
      <c r="W99" s="23">
        <f t="shared" si="9"/>
        <v>0</v>
      </c>
      <c r="X99" s="58">
        <f>+'06'!R99-W99</f>
        <v>0</v>
      </c>
      <c r="Z99" s="19"/>
      <c r="AA99" s="19"/>
      <c r="AB99" s="19"/>
      <c r="AC99" s="19"/>
      <c r="AD99" s="19"/>
      <c r="AE99" s="19"/>
      <c r="AF99" s="19"/>
      <c r="AG99" s="23">
        <f t="shared" si="10"/>
        <v>0</v>
      </c>
      <c r="AH99" s="58">
        <f>+'06'!U99-AG99</f>
        <v>0</v>
      </c>
    </row>
    <row r="100" spans="2:34">
      <c r="B100" s="19" t="s">
        <v>120</v>
      </c>
      <c r="C100" s="19" t="s">
        <v>38</v>
      </c>
      <c r="D100" s="19" t="s">
        <v>83</v>
      </c>
      <c r="E100" s="20" t="s">
        <v>84</v>
      </c>
      <c r="F100" s="21" t="s">
        <v>85</v>
      </c>
      <c r="G100" s="21" t="s">
        <v>86</v>
      </c>
      <c r="H100" s="19">
        <v>1000</v>
      </c>
      <c r="I100" s="19">
        <v>1000</v>
      </c>
      <c r="J100" s="19"/>
      <c r="K100" s="19"/>
      <c r="L100" s="19"/>
      <c r="M100" s="19"/>
      <c r="N100" s="19">
        <f t="shared" si="7"/>
        <v>0</v>
      </c>
      <c r="O100" s="19">
        <f t="shared" si="8"/>
        <v>1000</v>
      </c>
      <c r="P100" s="19"/>
      <c r="Q100" s="19"/>
      <c r="R100" s="19"/>
      <c r="S100" s="19"/>
      <c r="T100" s="19"/>
      <c r="U100" s="19"/>
      <c r="V100" s="19"/>
      <c r="W100" s="23">
        <f t="shared" si="9"/>
        <v>0</v>
      </c>
      <c r="X100" s="58">
        <f>+'06'!R100-W100</f>
        <v>0</v>
      </c>
      <c r="Z100" s="19"/>
      <c r="AA100" s="19"/>
      <c r="AB100" s="19"/>
      <c r="AC100" s="19"/>
      <c r="AD100" s="19"/>
      <c r="AE100" s="19"/>
      <c r="AF100" s="19"/>
      <c r="AG100" s="23">
        <f t="shared" si="10"/>
        <v>0</v>
      </c>
      <c r="AH100" s="58">
        <f>+'06'!U100-AG100</f>
        <v>0</v>
      </c>
    </row>
    <row r="101" spans="2:34">
      <c r="B101" s="19" t="s">
        <v>120</v>
      </c>
      <c r="C101" s="19" t="s">
        <v>38</v>
      </c>
      <c r="D101" s="19" t="s">
        <v>87</v>
      </c>
      <c r="E101" s="20" t="s">
        <v>88</v>
      </c>
      <c r="F101" s="21" t="s">
        <v>89</v>
      </c>
      <c r="G101" s="21" t="s">
        <v>90</v>
      </c>
      <c r="H101" s="19">
        <v>1000</v>
      </c>
      <c r="I101" s="19">
        <v>1000</v>
      </c>
      <c r="J101" s="19"/>
      <c r="K101" s="19"/>
      <c r="L101" s="19"/>
      <c r="M101" s="19"/>
      <c r="N101" s="19">
        <f t="shared" si="7"/>
        <v>0</v>
      </c>
      <c r="O101" s="19">
        <f t="shared" si="8"/>
        <v>1000</v>
      </c>
      <c r="P101" s="19"/>
      <c r="Q101" s="19"/>
      <c r="R101" s="19"/>
      <c r="S101" s="19"/>
      <c r="T101" s="19"/>
      <c r="U101" s="19"/>
      <c r="V101" s="19"/>
      <c r="W101" s="23">
        <f t="shared" si="9"/>
        <v>0</v>
      </c>
      <c r="X101" s="58">
        <f>+'06'!R101-W101</f>
        <v>0</v>
      </c>
      <c r="Z101" s="19"/>
      <c r="AA101" s="19"/>
      <c r="AB101" s="19"/>
      <c r="AC101" s="19"/>
      <c r="AD101" s="19"/>
      <c r="AE101" s="19"/>
      <c r="AF101" s="19"/>
      <c r="AG101" s="23">
        <f t="shared" si="10"/>
        <v>0</v>
      </c>
      <c r="AH101" s="58">
        <f>+'06'!U101-AG101</f>
        <v>0</v>
      </c>
    </row>
    <row r="102" spans="2:34">
      <c r="B102" s="19" t="s">
        <v>120</v>
      </c>
      <c r="C102" s="19" t="s">
        <v>38</v>
      </c>
      <c r="D102" s="19" t="s">
        <v>91</v>
      </c>
      <c r="E102" s="20" t="s">
        <v>92</v>
      </c>
      <c r="F102" s="21" t="s">
        <v>42</v>
      </c>
      <c r="G102" s="21" t="s">
        <v>93</v>
      </c>
      <c r="H102" s="19">
        <v>1000</v>
      </c>
      <c r="I102" s="19">
        <v>1000</v>
      </c>
      <c r="J102" s="19"/>
      <c r="K102" s="19"/>
      <c r="L102" s="19"/>
      <c r="M102" s="19"/>
      <c r="N102" s="19">
        <f t="shared" si="7"/>
        <v>0</v>
      </c>
      <c r="O102" s="19">
        <f t="shared" si="8"/>
        <v>1000</v>
      </c>
      <c r="P102" s="19"/>
      <c r="Q102" s="19"/>
      <c r="R102" s="19"/>
      <c r="S102" s="19"/>
      <c r="T102" s="19"/>
      <c r="U102" s="19"/>
      <c r="V102" s="19"/>
      <c r="W102" s="23">
        <f t="shared" si="9"/>
        <v>0</v>
      </c>
      <c r="X102" s="58">
        <f>+'06'!R102-W102</f>
        <v>0</v>
      </c>
      <c r="Z102" s="19"/>
      <c r="AA102" s="19"/>
      <c r="AB102" s="19"/>
      <c r="AC102" s="19"/>
      <c r="AD102" s="19"/>
      <c r="AE102" s="19"/>
      <c r="AF102" s="19"/>
      <c r="AG102" s="23">
        <f t="shared" si="10"/>
        <v>0</v>
      </c>
      <c r="AH102" s="58">
        <f>+'06'!U102-AG102</f>
        <v>0</v>
      </c>
    </row>
    <row r="103" spans="2:34">
      <c r="B103" s="29" t="s">
        <v>120</v>
      </c>
      <c r="C103" s="29" t="s">
        <v>94</v>
      </c>
      <c r="D103" s="29" t="s">
        <v>5</v>
      </c>
      <c r="E103" s="30"/>
      <c r="F103" s="31"/>
      <c r="G103" s="31" t="s">
        <v>34</v>
      </c>
      <c r="H103" s="29">
        <v>141958453</v>
      </c>
      <c r="I103" s="29">
        <f>SUM(I104:I123)</f>
        <v>141958453</v>
      </c>
      <c r="J103" s="29">
        <f>SUM(J104:J123)</f>
        <v>0</v>
      </c>
      <c r="K103" s="29">
        <f>SUM(K104:K123)</f>
        <v>0</v>
      </c>
      <c r="L103" s="29">
        <f>SUM(L104:L123)</f>
        <v>0</v>
      </c>
      <c r="M103" s="29">
        <f>SUM(M104:M123)</f>
        <v>0</v>
      </c>
      <c r="N103" s="29">
        <f t="shared" si="7"/>
        <v>0</v>
      </c>
      <c r="O103" s="29">
        <f t="shared" si="8"/>
        <v>141958453</v>
      </c>
      <c r="P103" s="29">
        <v>8779355</v>
      </c>
      <c r="Q103" s="29">
        <v>8195264</v>
      </c>
      <c r="R103" s="29">
        <v>9604406</v>
      </c>
      <c r="S103" s="29">
        <f>SUM(S104:S123)</f>
        <v>8499424</v>
      </c>
      <c r="T103" s="29">
        <f>SUM(T104:T123)</f>
        <v>9869058</v>
      </c>
      <c r="U103" s="29">
        <f>SUM(U104:U123)</f>
        <v>9785059</v>
      </c>
      <c r="V103" s="29"/>
      <c r="W103" s="23">
        <f t="shared" si="9"/>
        <v>54732566</v>
      </c>
      <c r="X103" s="58">
        <f>+'06'!R103-W103</f>
        <v>0</v>
      </c>
      <c r="Z103" s="29">
        <v>3551917</v>
      </c>
      <c r="AA103" s="29">
        <v>6303182</v>
      </c>
      <c r="AB103" s="29">
        <v>3965296</v>
      </c>
      <c r="AC103" s="29">
        <f>SUM(AC104:AC123)</f>
        <v>6308660</v>
      </c>
      <c r="AD103" s="29">
        <f>SUM(AD104:AD123)</f>
        <v>4044064</v>
      </c>
      <c r="AE103" s="29">
        <f>SUM(AE104:AE123)</f>
        <v>11124950</v>
      </c>
      <c r="AF103" s="29"/>
      <c r="AG103" s="23">
        <f t="shared" si="10"/>
        <v>35298069</v>
      </c>
      <c r="AH103" s="58">
        <f>+'06'!U103-AG103</f>
        <v>0</v>
      </c>
    </row>
    <row r="104" spans="2:34">
      <c r="B104" s="19" t="s">
        <v>120</v>
      </c>
      <c r="C104" s="19" t="s">
        <v>94</v>
      </c>
      <c r="D104" s="19" t="s">
        <v>40</v>
      </c>
      <c r="E104" s="20" t="s">
        <v>95</v>
      </c>
      <c r="F104" s="21" t="s">
        <v>42</v>
      </c>
      <c r="G104" s="21" t="s">
        <v>96</v>
      </c>
      <c r="H104" s="19">
        <v>20989569</v>
      </c>
      <c r="I104" s="19">
        <v>20989569</v>
      </c>
      <c r="J104" s="19"/>
      <c r="K104" s="19"/>
      <c r="L104" s="19"/>
      <c r="M104" s="19"/>
      <c r="N104" s="19">
        <f t="shared" si="7"/>
        <v>0</v>
      </c>
      <c r="O104" s="19">
        <f t="shared" si="8"/>
        <v>20989569</v>
      </c>
      <c r="P104" s="19">
        <v>2072440</v>
      </c>
      <c r="Q104" s="19">
        <v>2131779</v>
      </c>
      <c r="R104" s="19">
        <v>2185455</v>
      </c>
      <c r="S104" s="19">
        <v>2245554</v>
      </c>
      <c r="T104" s="19">
        <v>2307659</v>
      </c>
      <c r="U104" s="19">
        <v>2366825</v>
      </c>
      <c r="V104" s="19"/>
      <c r="W104" s="23">
        <f t="shared" si="9"/>
        <v>13309712</v>
      </c>
      <c r="X104" s="58">
        <f>+'06'!R104-W104</f>
        <v>0</v>
      </c>
      <c r="Z104" s="19">
        <v>1197892</v>
      </c>
      <c r="AA104" s="19">
        <v>1345023</v>
      </c>
      <c r="AB104" s="19">
        <v>1468697</v>
      </c>
      <c r="AC104" s="19">
        <v>1453824</v>
      </c>
      <c r="AD104" s="19">
        <v>1455090</v>
      </c>
      <c r="AE104" s="19">
        <v>1984107</v>
      </c>
      <c r="AF104" s="19"/>
      <c r="AG104" s="23">
        <f t="shared" si="10"/>
        <v>8904633</v>
      </c>
      <c r="AH104" s="58">
        <f>+'06'!U104-AG104</f>
        <v>0</v>
      </c>
    </row>
    <row r="105" spans="2:34">
      <c r="B105" s="19" t="s">
        <v>120</v>
      </c>
      <c r="C105" s="19" t="s">
        <v>94</v>
      </c>
      <c r="D105" s="19" t="s">
        <v>44</v>
      </c>
      <c r="E105" s="20" t="s">
        <v>95</v>
      </c>
      <c r="F105" s="21" t="s">
        <v>42</v>
      </c>
      <c r="G105" s="21" t="s">
        <v>96</v>
      </c>
      <c r="H105" s="19">
        <v>35058188</v>
      </c>
      <c r="I105" s="19">
        <v>35058188</v>
      </c>
      <c r="J105" s="19"/>
      <c r="K105" s="19"/>
      <c r="L105" s="19"/>
      <c r="M105" s="19"/>
      <c r="N105" s="19">
        <f t="shared" si="7"/>
        <v>0</v>
      </c>
      <c r="O105" s="19">
        <f t="shared" si="8"/>
        <v>35058188</v>
      </c>
      <c r="P105" s="19">
        <v>3623132</v>
      </c>
      <c r="Q105" s="19">
        <v>3096524</v>
      </c>
      <c r="R105" s="19">
        <v>4126357</v>
      </c>
      <c r="S105" s="19">
        <v>3174072</v>
      </c>
      <c r="T105" s="19">
        <v>4190308</v>
      </c>
      <c r="U105" s="19">
        <v>4013256</v>
      </c>
      <c r="V105" s="19"/>
      <c r="W105" s="23">
        <f t="shared" si="9"/>
        <v>22223649</v>
      </c>
      <c r="X105" s="58">
        <f>+'06'!R105-W105</f>
        <v>0</v>
      </c>
      <c r="Z105" s="19">
        <v>2215664</v>
      </c>
      <c r="AA105" s="19">
        <v>2012444</v>
      </c>
      <c r="AB105" s="19">
        <v>2347880</v>
      </c>
      <c r="AC105" s="19">
        <v>2021917</v>
      </c>
      <c r="AD105" s="19">
        <v>2438264</v>
      </c>
      <c r="AE105" s="19">
        <v>3181147</v>
      </c>
      <c r="AF105" s="19"/>
      <c r="AG105" s="23">
        <f t="shared" si="10"/>
        <v>14217316</v>
      </c>
      <c r="AH105" s="58">
        <f>+'06'!U105-AG105</f>
        <v>0</v>
      </c>
    </row>
    <row r="106" spans="2:34">
      <c r="B106" s="19" t="s">
        <v>120</v>
      </c>
      <c r="C106" s="19" t="s">
        <v>94</v>
      </c>
      <c r="D106" s="19" t="s">
        <v>45</v>
      </c>
      <c r="E106" s="20" t="s">
        <v>95</v>
      </c>
      <c r="F106" s="21" t="s">
        <v>42</v>
      </c>
      <c r="G106" s="21" t="s">
        <v>96</v>
      </c>
      <c r="H106" s="19">
        <v>7471417</v>
      </c>
      <c r="I106" s="19">
        <v>7471417</v>
      </c>
      <c r="J106" s="19"/>
      <c r="K106" s="19"/>
      <c r="L106" s="19"/>
      <c r="M106" s="19"/>
      <c r="N106" s="19">
        <f t="shared" si="7"/>
        <v>0</v>
      </c>
      <c r="O106" s="19">
        <f t="shared" si="8"/>
        <v>7471417</v>
      </c>
      <c r="P106" s="19">
        <v>76276</v>
      </c>
      <c r="Q106" s="19">
        <v>65190</v>
      </c>
      <c r="R106" s="19">
        <v>86870</v>
      </c>
      <c r="S106" s="19">
        <v>66823</v>
      </c>
      <c r="T106" s="19">
        <v>88217</v>
      </c>
      <c r="U106" s="19">
        <v>84489</v>
      </c>
      <c r="V106" s="19"/>
      <c r="W106" s="23">
        <f t="shared" si="9"/>
        <v>467865</v>
      </c>
      <c r="X106" s="58">
        <f>+'06'!R106-W106</f>
        <v>0</v>
      </c>
      <c r="Z106" s="19">
        <v>46645</v>
      </c>
      <c r="AA106" s="19">
        <v>42367</v>
      </c>
      <c r="AB106" s="19">
        <v>49429</v>
      </c>
      <c r="AC106" s="19">
        <v>42567</v>
      </c>
      <c r="AD106" s="19">
        <v>51332</v>
      </c>
      <c r="AE106" s="19">
        <v>66972</v>
      </c>
      <c r="AF106" s="19"/>
      <c r="AG106" s="23">
        <f t="shared" si="10"/>
        <v>299312</v>
      </c>
      <c r="AH106" s="58">
        <f>+'06'!U106-AG106</f>
        <v>0</v>
      </c>
    </row>
    <row r="107" spans="2:34">
      <c r="B107" s="19" t="s">
        <v>120</v>
      </c>
      <c r="C107" s="19" t="s">
        <v>94</v>
      </c>
      <c r="D107" s="19" t="s">
        <v>46</v>
      </c>
      <c r="E107" s="20" t="s">
        <v>95</v>
      </c>
      <c r="F107" s="21" t="s">
        <v>42</v>
      </c>
      <c r="G107" s="21" t="s">
        <v>96</v>
      </c>
      <c r="H107" s="19">
        <v>14942834</v>
      </c>
      <c r="I107" s="19">
        <v>14942834</v>
      </c>
      <c r="J107" s="19"/>
      <c r="K107" s="19"/>
      <c r="L107" s="19"/>
      <c r="M107" s="19"/>
      <c r="N107" s="19">
        <f t="shared" si="7"/>
        <v>0</v>
      </c>
      <c r="O107" s="19">
        <f t="shared" si="8"/>
        <v>14942834</v>
      </c>
      <c r="P107" s="19">
        <v>114415</v>
      </c>
      <c r="Q107" s="19">
        <v>97785</v>
      </c>
      <c r="R107" s="19">
        <v>130306</v>
      </c>
      <c r="S107" s="19">
        <v>100233</v>
      </c>
      <c r="T107" s="19">
        <v>132325</v>
      </c>
      <c r="U107" s="19">
        <v>126734</v>
      </c>
      <c r="V107" s="19"/>
      <c r="W107" s="23">
        <f t="shared" si="9"/>
        <v>701798</v>
      </c>
      <c r="X107" s="58">
        <f>+'06'!R107-W107</f>
        <v>0</v>
      </c>
      <c r="Z107" s="19">
        <v>69969</v>
      </c>
      <c r="AA107" s="19">
        <v>63551</v>
      </c>
      <c r="AB107" s="19">
        <v>74144</v>
      </c>
      <c r="AC107" s="19">
        <v>63850</v>
      </c>
      <c r="AD107" s="19">
        <v>76997</v>
      </c>
      <c r="AE107" s="19">
        <v>100457</v>
      </c>
      <c r="AF107" s="19"/>
      <c r="AG107" s="23">
        <f t="shared" si="10"/>
        <v>448968</v>
      </c>
      <c r="AH107" s="58">
        <f>+'06'!U107-AG107</f>
        <v>0</v>
      </c>
    </row>
    <row r="108" spans="2:34">
      <c r="B108" s="19" t="s">
        <v>120</v>
      </c>
      <c r="C108" s="19" t="s">
        <v>94</v>
      </c>
      <c r="D108" s="19" t="s">
        <v>47</v>
      </c>
      <c r="E108" s="20" t="s">
        <v>95</v>
      </c>
      <c r="F108" s="21" t="s">
        <v>42</v>
      </c>
      <c r="G108" s="21" t="s">
        <v>96</v>
      </c>
      <c r="H108" s="19">
        <v>1000000</v>
      </c>
      <c r="I108" s="19">
        <v>1000000</v>
      </c>
      <c r="J108" s="19"/>
      <c r="K108" s="19"/>
      <c r="L108" s="19"/>
      <c r="M108" s="19"/>
      <c r="N108" s="19">
        <f t="shared" si="7"/>
        <v>0</v>
      </c>
      <c r="O108" s="19">
        <f t="shared" si="8"/>
        <v>1000000</v>
      </c>
      <c r="P108" s="19"/>
      <c r="Q108" s="19"/>
      <c r="R108" s="19"/>
      <c r="S108" s="19"/>
      <c r="T108" s="19"/>
      <c r="U108" s="19"/>
      <c r="V108" s="19"/>
      <c r="W108" s="23">
        <f t="shared" si="9"/>
        <v>0</v>
      </c>
      <c r="X108" s="58">
        <f>+'06'!R108-W108</f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/>
      <c r="AG108" s="23">
        <f t="shared" si="10"/>
        <v>0</v>
      </c>
      <c r="AH108" s="58">
        <f>+'06'!U108-AG108</f>
        <v>0</v>
      </c>
    </row>
    <row r="109" spans="2:34">
      <c r="B109" s="19" t="s">
        <v>120</v>
      </c>
      <c r="C109" s="19" t="s">
        <v>94</v>
      </c>
      <c r="D109" s="19" t="s">
        <v>49</v>
      </c>
      <c r="E109" s="20" t="s">
        <v>95</v>
      </c>
      <c r="F109" s="21" t="s">
        <v>42</v>
      </c>
      <c r="G109" s="21" t="s">
        <v>96</v>
      </c>
      <c r="H109" s="19">
        <v>1000</v>
      </c>
      <c r="I109" s="19">
        <v>1000</v>
      </c>
      <c r="J109" s="19"/>
      <c r="K109" s="19"/>
      <c r="L109" s="19"/>
      <c r="M109" s="19"/>
      <c r="N109" s="19">
        <f t="shared" si="7"/>
        <v>0</v>
      </c>
      <c r="O109" s="19">
        <f t="shared" si="8"/>
        <v>1000</v>
      </c>
      <c r="P109" s="19"/>
      <c r="Q109" s="19"/>
      <c r="R109" s="19"/>
      <c r="S109" s="19"/>
      <c r="T109" s="19"/>
      <c r="U109" s="19"/>
      <c r="V109" s="19"/>
      <c r="W109" s="23">
        <f t="shared" si="9"/>
        <v>0</v>
      </c>
      <c r="X109" s="58">
        <f>+'06'!R109-W109</f>
        <v>0</v>
      </c>
      <c r="Z109" s="19"/>
      <c r="AA109" s="19"/>
      <c r="AB109" s="19"/>
      <c r="AC109" s="19"/>
      <c r="AD109" s="19"/>
      <c r="AE109" s="19"/>
      <c r="AF109" s="19"/>
      <c r="AG109" s="23">
        <f t="shared" si="10"/>
        <v>0</v>
      </c>
      <c r="AH109" s="58">
        <f>+'06'!U109-AG109</f>
        <v>0</v>
      </c>
    </row>
    <row r="110" spans="2:34">
      <c r="B110" s="19" t="s">
        <v>120</v>
      </c>
      <c r="C110" s="19" t="s">
        <v>94</v>
      </c>
      <c r="D110" s="19" t="s">
        <v>50</v>
      </c>
      <c r="E110" s="20" t="s">
        <v>51</v>
      </c>
      <c r="F110" s="21" t="s">
        <v>52</v>
      </c>
      <c r="G110" s="21" t="s">
        <v>53</v>
      </c>
      <c r="H110" s="19">
        <v>500000</v>
      </c>
      <c r="I110" s="19">
        <v>500000</v>
      </c>
      <c r="J110" s="19"/>
      <c r="K110" s="19"/>
      <c r="L110" s="19"/>
      <c r="M110" s="19"/>
      <c r="N110" s="19">
        <f t="shared" si="7"/>
        <v>0</v>
      </c>
      <c r="O110" s="19">
        <f t="shared" si="8"/>
        <v>500000</v>
      </c>
      <c r="P110" s="19">
        <v>73510</v>
      </c>
      <c r="Q110" s="19">
        <v>97228</v>
      </c>
      <c r="R110" s="19">
        <v>116461</v>
      </c>
      <c r="S110" s="19">
        <v>143235</v>
      </c>
      <c r="T110" s="19">
        <v>161795</v>
      </c>
      <c r="U110" s="19">
        <v>190770</v>
      </c>
      <c r="V110" s="19"/>
      <c r="W110" s="23">
        <f t="shared" si="9"/>
        <v>782999</v>
      </c>
      <c r="X110" s="58">
        <f>+'06'!R110-W110</f>
        <v>0</v>
      </c>
      <c r="Z110" s="19">
        <v>21747</v>
      </c>
      <c r="AA110" s="19">
        <v>20215</v>
      </c>
      <c r="AB110" s="19">
        <v>25146</v>
      </c>
      <c r="AC110" s="19">
        <v>19744</v>
      </c>
      <c r="AD110" s="19">
        <v>22381</v>
      </c>
      <c r="AE110" s="19">
        <v>63803</v>
      </c>
      <c r="AF110" s="19"/>
      <c r="AG110" s="23">
        <f t="shared" si="10"/>
        <v>173036</v>
      </c>
      <c r="AH110" s="58">
        <f>+'06'!U110-AG110</f>
        <v>0</v>
      </c>
    </row>
    <row r="111" spans="2:34">
      <c r="B111" s="19" t="s">
        <v>120</v>
      </c>
      <c r="C111" s="19" t="s">
        <v>94</v>
      </c>
      <c r="D111" s="19" t="s">
        <v>54</v>
      </c>
      <c r="E111" s="20" t="s">
        <v>98</v>
      </c>
      <c r="F111" s="21" t="s">
        <v>56</v>
      </c>
      <c r="G111" s="21" t="s">
        <v>99</v>
      </c>
      <c r="H111" s="19">
        <v>20260852</v>
      </c>
      <c r="I111" s="19">
        <v>20260852</v>
      </c>
      <c r="J111" s="19"/>
      <c r="K111" s="19"/>
      <c r="L111" s="19"/>
      <c r="M111" s="19"/>
      <c r="N111" s="19">
        <f t="shared" si="7"/>
        <v>0</v>
      </c>
      <c r="O111" s="19">
        <f t="shared" si="8"/>
        <v>20260852</v>
      </c>
      <c r="P111" s="19">
        <v>1200104</v>
      </c>
      <c r="Q111" s="19">
        <v>1235221</v>
      </c>
      <c r="R111" s="19">
        <v>1270866</v>
      </c>
      <c r="S111" s="19">
        <v>1306787</v>
      </c>
      <c r="T111" s="19">
        <v>1343128</v>
      </c>
      <c r="U111" s="19">
        <v>1377652</v>
      </c>
      <c r="V111" s="19"/>
      <c r="W111" s="23">
        <f t="shared" si="9"/>
        <v>7733758</v>
      </c>
      <c r="X111" s="58">
        <f>+'06'!R111-W111</f>
        <v>0</v>
      </c>
      <c r="Z111" s="19">
        <v>0</v>
      </c>
      <c r="AA111" s="19">
        <v>1200104</v>
      </c>
      <c r="AB111" s="19">
        <v>0</v>
      </c>
      <c r="AC111" s="19">
        <v>1235221</v>
      </c>
      <c r="AD111" s="19">
        <v>0</v>
      </c>
      <c r="AE111" s="19">
        <v>2577653</v>
      </c>
      <c r="AF111" s="19"/>
      <c r="AG111" s="23">
        <f t="shared" si="10"/>
        <v>5012978</v>
      </c>
      <c r="AH111" s="58">
        <f>+'06'!U111-AG111</f>
        <v>0</v>
      </c>
    </row>
    <row r="112" spans="2:34">
      <c r="B112" s="19" t="s">
        <v>120</v>
      </c>
      <c r="C112" s="19" t="s">
        <v>94</v>
      </c>
      <c r="D112" s="19" t="s">
        <v>58</v>
      </c>
      <c r="E112" s="20" t="s">
        <v>98</v>
      </c>
      <c r="F112" s="21" t="s">
        <v>56</v>
      </c>
      <c r="G112" s="21" t="s">
        <v>99</v>
      </c>
      <c r="H112" s="19">
        <v>20573832</v>
      </c>
      <c r="I112" s="19">
        <v>20573832</v>
      </c>
      <c r="J112" s="19"/>
      <c r="K112" s="19"/>
      <c r="L112" s="19"/>
      <c r="M112" s="19"/>
      <c r="N112" s="19">
        <f t="shared" si="7"/>
        <v>0</v>
      </c>
      <c r="O112" s="19">
        <f t="shared" si="8"/>
        <v>20573832</v>
      </c>
      <c r="P112" s="19">
        <v>1538504</v>
      </c>
      <c r="Q112" s="19">
        <v>1397960</v>
      </c>
      <c r="R112" s="19">
        <v>1603686</v>
      </c>
      <c r="S112" s="19">
        <v>1389584</v>
      </c>
      <c r="T112" s="19">
        <v>1563344</v>
      </c>
      <c r="U112" s="19">
        <v>1544066</v>
      </c>
      <c r="V112" s="19"/>
      <c r="W112" s="23">
        <f t="shared" si="9"/>
        <v>9037144</v>
      </c>
      <c r="X112" s="58">
        <f>+'06'!R112-W112</f>
        <v>0</v>
      </c>
      <c r="Z112" s="19">
        <v>0</v>
      </c>
      <c r="AA112" s="19">
        <v>1538504</v>
      </c>
      <c r="AB112" s="19">
        <v>0</v>
      </c>
      <c r="AC112" s="19">
        <v>1397960</v>
      </c>
      <c r="AD112" s="19">
        <v>0</v>
      </c>
      <c r="AE112" s="19">
        <v>2993270</v>
      </c>
      <c r="AF112" s="19"/>
      <c r="AG112" s="23">
        <f t="shared" si="10"/>
        <v>5929734</v>
      </c>
      <c r="AH112" s="58">
        <f>+'06'!U112-AG112</f>
        <v>0</v>
      </c>
    </row>
    <row r="113" spans="2:34">
      <c r="B113" s="19" t="s">
        <v>120</v>
      </c>
      <c r="C113" s="19" t="s">
        <v>94</v>
      </c>
      <c r="D113" s="19" t="s">
        <v>59</v>
      </c>
      <c r="E113" s="20" t="s">
        <v>98</v>
      </c>
      <c r="F113" s="21" t="s">
        <v>56</v>
      </c>
      <c r="G113" s="21" t="s">
        <v>99</v>
      </c>
      <c r="H113" s="19">
        <v>4384587</v>
      </c>
      <c r="I113" s="19">
        <v>4384587</v>
      </c>
      <c r="J113" s="19"/>
      <c r="K113" s="19"/>
      <c r="L113" s="19"/>
      <c r="M113" s="19"/>
      <c r="N113" s="19">
        <f t="shared" si="7"/>
        <v>0</v>
      </c>
      <c r="O113" s="19">
        <f t="shared" si="8"/>
        <v>4384587</v>
      </c>
      <c r="P113" s="19">
        <v>32390</v>
      </c>
      <c r="Q113" s="19">
        <v>29431</v>
      </c>
      <c r="R113" s="19">
        <v>33762</v>
      </c>
      <c r="S113" s="19">
        <v>29254</v>
      </c>
      <c r="T113" s="19">
        <v>32913</v>
      </c>
      <c r="U113" s="19">
        <v>32507</v>
      </c>
      <c r="V113" s="19"/>
      <c r="W113" s="23">
        <f t="shared" si="9"/>
        <v>190257</v>
      </c>
      <c r="X113" s="58">
        <f>+'06'!R113-W113</f>
        <v>0</v>
      </c>
      <c r="Z113" s="19">
        <v>0</v>
      </c>
      <c r="AA113" s="19">
        <v>32390</v>
      </c>
      <c r="AB113" s="19">
        <v>0</v>
      </c>
      <c r="AC113" s="19">
        <v>29431</v>
      </c>
      <c r="AD113" s="19">
        <v>0</v>
      </c>
      <c r="AE113" s="19">
        <v>63016</v>
      </c>
      <c r="AF113" s="19"/>
      <c r="AG113" s="23">
        <f t="shared" si="10"/>
        <v>124837</v>
      </c>
      <c r="AH113" s="58">
        <f>+'06'!U113-AG113</f>
        <v>0</v>
      </c>
    </row>
    <row r="114" spans="2:34">
      <c r="B114" s="19" t="s">
        <v>120</v>
      </c>
      <c r="C114" s="19" t="s">
        <v>94</v>
      </c>
      <c r="D114" s="19" t="s">
        <v>60</v>
      </c>
      <c r="E114" s="20" t="s">
        <v>98</v>
      </c>
      <c r="F114" s="21" t="s">
        <v>56</v>
      </c>
      <c r="G114" s="21" t="s">
        <v>99</v>
      </c>
      <c r="H114" s="19">
        <v>8769174</v>
      </c>
      <c r="I114" s="19">
        <v>8769174</v>
      </c>
      <c r="J114" s="19"/>
      <c r="K114" s="19"/>
      <c r="L114" s="19"/>
      <c r="M114" s="19"/>
      <c r="N114" s="19">
        <f t="shared" si="7"/>
        <v>0</v>
      </c>
      <c r="O114" s="19">
        <f t="shared" si="8"/>
        <v>8769174</v>
      </c>
      <c r="P114" s="19">
        <v>48584</v>
      </c>
      <c r="Q114" s="19">
        <v>44146</v>
      </c>
      <c r="R114" s="19">
        <v>50643</v>
      </c>
      <c r="S114" s="19">
        <v>43882</v>
      </c>
      <c r="T114" s="19">
        <v>49369</v>
      </c>
      <c r="U114" s="19">
        <v>48760</v>
      </c>
      <c r="V114" s="19"/>
      <c r="W114" s="23">
        <f t="shared" si="9"/>
        <v>285384</v>
      </c>
      <c r="X114" s="58">
        <f>+'06'!R114-W114</f>
        <v>0</v>
      </c>
      <c r="Z114" s="19">
        <v>0</v>
      </c>
      <c r="AA114" s="19">
        <v>48584</v>
      </c>
      <c r="AB114" s="19">
        <v>0</v>
      </c>
      <c r="AC114" s="19">
        <v>44146</v>
      </c>
      <c r="AD114" s="19">
        <v>0</v>
      </c>
      <c r="AE114" s="19">
        <v>94525</v>
      </c>
      <c r="AF114" s="19"/>
      <c r="AG114" s="23">
        <f t="shared" si="10"/>
        <v>187255</v>
      </c>
      <c r="AH114" s="58">
        <f>+'06'!U114-AG114</f>
        <v>0</v>
      </c>
    </row>
    <row r="115" spans="2:34">
      <c r="B115" s="19" t="s">
        <v>120</v>
      </c>
      <c r="C115" s="19" t="s">
        <v>94</v>
      </c>
      <c r="D115" s="19" t="s">
        <v>61</v>
      </c>
      <c r="E115" s="20" t="s">
        <v>62</v>
      </c>
      <c r="F115" s="21" t="s">
        <v>63</v>
      </c>
      <c r="G115" s="21" t="s">
        <v>64</v>
      </c>
      <c r="H115" s="19">
        <v>6000000</v>
      </c>
      <c r="I115" s="19">
        <v>6000000</v>
      </c>
      <c r="J115" s="19"/>
      <c r="K115" s="19"/>
      <c r="L115" s="19"/>
      <c r="M115" s="19"/>
      <c r="N115" s="19">
        <f t="shared" si="7"/>
        <v>0</v>
      </c>
      <c r="O115" s="19">
        <f t="shared" si="8"/>
        <v>6000000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/>
      <c r="W115" s="23">
        <f t="shared" si="9"/>
        <v>0</v>
      </c>
      <c r="X115" s="58">
        <f>+'06'!R115-W115</f>
        <v>0</v>
      </c>
      <c r="Z115" s="19">
        <v>0</v>
      </c>
      <c r="AA115" s="19">
        <v>0</v>
      </c>
      <c r="AB115" s="19">
        <v>0</v>
      </c>
      <c r="AC115" s="19">
        <v>0</v>
      </c>
      <c r="AD115" s="19">
        <v>0</v>
      </c>
      <c r="AE115" s="19">
        <v>0</v>
      </c>
      <c r="AF115" s="19"/>
      <c r="AG115" s="23">
        <f t="shared" si="10"/>
        <v>0</v>
      </c>
      <c r="AH115" s="58">
        <f>+'06'!U115-AG115</f>
        <v>0</v>
      </c>
    </row>
    <row r="116" spans="2:34">
      <c r="B116" s="19" t="s">
        <v>120</v>
      </c>
      <c r="C116" s="19" t="s">
        <v>94</v>
      </c>
      <c r="D116" s="19" t="s">
        <v>65</v>
      </c>
      <c r="E116" s="20" t="s">
        <v>66</v>
      </c>
      <c r="F116" s="21" t="s">
        <v>52</v>
      </c>
      <c r="G116" s="21" t="s">
        <v>67</v>
      </c>
      <c r="H116" s="19">
        <v>1000</v>
      </c>
      <c r="I116" s="19">
        <v>1000</v>
      </c>
      <c r="J116" s="19"/>
      <c r="K116" s="19"/>
      <c r="L116" s="19"/>
      <c r="M116" s="19"/>
      <c r="N116" s="19">
        <f t="shared" si="7"/>
        <v>0</v>
      </c>
      <c r="O116" s="19">
        <f t="shared" si="8"/>
        <v>1000</v>
      </c>
      <c r="P116" s="19"/>
      <c r="Q116" s="19"/>
      <c r="R116" s="19"/>
      <c r="S116" s="19"/>
      <c r="T116" s="19"/>
      <c r="U116" s="19"/>
      <c r="V116" s="19"/>
      <c r="W116" s="23">
        <f t="shared" si="9"/>
        <v>0</v>
      </c>
      <c r="X116" s="58">
        <f>+'06'!R116-W116</f>
        <v>0</v>
      </c>
      <c r="Z116" s="19"/>
      <c r="AA116" s="19"/>
      <c r="AB116" s="19"/>
      <c r="AC116" s="19"/>
      <c r="AD116" s="19"/>
      <c r="AE116" s="19"/>
      <c r="AF116" s="19"/>
      <c r="AG116" s="23">
        <f t="shared" si="10"/>
        <v>0</v>
      </c>
      <c r="AH116" s="58">
        <f>+'06'!U116-AG116</f>
        <v>0</v>
      </c>
    </row>
    <row r="117" spans="2:34">
      <c r="B117" s="19" t="s">
        <v>120</v>
      </c>
      <c r="C117" s="19" t="s">
        <v>94</v>
      </c>
      <c r="D117" s="19" t="s">
        <v>68</v>
      </c>
      <c r="E117" s="20" t="s">
        <v>69</v>
      </c>
      <c r="F117" s="21" t="s">
        <v>42</v>
      </c>
      <c r="G117" s="21" t="s">
        <v>70</v>
      </c>
      <c r="H117" s="19">
        <v>1000</v>
      </c>
      <c r="I117" s="19">
        <v>1000</v>
      </c>
      <c r="J117" s="19"/>
      <c r="K117" s="19"/>
      <c r="L117" s="19"/>
      <c r="M117" s="19"/>
      <c r="N117" s="19">
        <f t="shared" si="7"/>
        <v>0</v>
      </c>
      <c r="O117" s="19">
        <f t="shared" si="8"/>
        <v>1000</v>
      </c>
      <c r="P117" s="19"/>
      <c r="Q117" s="19"/>
      <c r="R117" s="19"/>
      <c r="S117" s="19"/>
      <c r="T117" s="19"/>
      <c r="U117" s="19"/>
      <c r="V117" s="19"/>
      <c r="W117" s="23">
        <f t="shared" si="9"/>
        <v>0</v>
      </c>
      <c r="X117" s="58">
        <f>+'06'!R117-W117</f>
        <v>0</v>
      </c>
      <c r="Z117" s="19"/>
      <c r="AA117" s="19"/>
      <c r="AB117" s="19"/>
      <c r="AC117" s="19"/>
      <c r="AD117" s="19"/>
      <c r="AE117" s="19"/>
      <c r="AF117" s="19"/>
      <c r="AG117" s="23">
        <f t="shared" si="10"/>
        <v>0</v>
      </c>
      <c r="AH117" s="58">
        <f>+'06'!U117-AG117</f>
        <v>0</v>
      </c>
    </row>
    <row r="118" spans="2:34">
      <c r="B118" s="19" t="s">
        <v>120</v>
      </c>
      <c r="C118" s="19" t="s">
        <v>94</v>
      </c>
      <c r="D118" s="19" t="s">
        <v>71</v>
      </c>
      <c r="E118" s="20" t="s">
        <v>72</v>
      </c>
      <c r="F118" s="21" t="s">
        <v>73</v>
      </c>
      <c r="G118" s="21" t="s">
        <v>74</v>
      </c>
      <c r="H118" s="19">
        <v>1000</v>
      </c>
      <c r="I118" s="19">
        <v>1000</v>
      </c>
      <c r="J118" s="19"/>
      <c r="K118" s="19"/>
      <c r="L118" s="19"/>
      <c r="M118" s="19"/>
      <c r="N118" s="19">
        <f t="shared" si="7"/>
        <v>0</v>
      </c>
      <c r="O118" s="19">
        <f t="shared" si="8"/>
        <v>1000</v>
      </c>
      <c r="P118" s="19"/>
      <c r="Q118" s="19"/>
      <c r="R118" s="19"/>
      <c r="S118" s="19"/>
      <c r="T118" s="19"/>
      <c r="U118" s="19"/>
      <c r="V118" s="19"/>
      <c r="W118" s="23">
        <f t="shared" si="9"/>
        <v>0</v>
      </c>
      <c r="X118" s="58">
        <f>+'06'!R118-W118</f>
        <v>0</v>
      </c>
      <c r="Z118" s="19"/>
      <c r="AA118" s="19"/>
      <c r="AB118" s="19"/>
      <c r="AC118" s="19"/>
      <c r="AD118" s="19"/>
      <c r="AE118" s="19"/>
      <c r="AF118" s="19"/>
      <c r="AG118" s="23">
        <f t="shared" si="10"/>
        <v>0</v>
      </c>
      <c r="AH118" s="58">
        <f>+'06'!U118-AG118</f>
        <v>0</v>
      </c>
    </row>
    <row r="119" spans="2:34">
      <c r="B119" s="19" t="s">
        <v>120</v>
      </c>
      <c r="C119" s="19" t="s">
        <v>94</v>
      </c>
      <c r="D119" s="19" t="s">
        <v>75</v>
      </c>
      <c r="E119" s="20" t="s">
        <v>76</v>
      </c>
      <c r="F119" s="21" t="s">
        <v>77</v>
      </c>
      <c r="G119" s="21" t="s">
        <v>78</v>
      </c>
      <c r="H119" s="19">
        <v>2000000</v>
      </c>
      <c r="I119" s="19">
        <v>2000000</v>
      </c>
      <c r="J119" s="19"/>
      <c r="K119" s="19"/>
      <c r="L119" s="19"/>
      <c r="M119" s="19"/>
      <c r="N119" s="19">
        <f t="shared" si="7"/>
        <v>0</v>
      </c>
      <c r="O119" s="19">
        <f t="shared" si="8"/>
        <v>2000000</v>
      </c>
      <c r="P119" s="19"/>
      <c r="Q119" s="19"/>
      <c r="R119" s="19"/>
      <c r="S119" s="19"/>
      <c r="T119" s="19"/>
      <c r="U119" s="19"/>
      <c r="V119" s="19"/>
      <c r="W119" s="23">
        <f t="shared" si="9"/>
        <v>0</v>
      </c>
      <c r="X119" s="58">
        <f>+'06'!R119-W119</f>
        <v>0</v>
      </c>
      <c r="Z119" s="19"/>
      <c r="AA119" s="19"/>
      <c r="AB119" s="19"/>
      <c r="AC119" s="19"/>
      <c r="AD119" s="19"/>
      <c r="AE119" s="19"/>
      <c r="AF119" s="19"/>
      <c r="AG119" s="23">
        <f t="shared" si="10"/>
        <v>0</v>
      </c>
      <c r="AH119" s="58">
        <f>+'06'!U119-AG119</f>
        <v>0</v>
      </c>
    </row>
    <row r="120" spans="2:34">
      <c r="B120" s="19" t="s">
        <v>120</v>
      </c>
      <c r="C120" s="19" t="s">
        <v>94</v>
      </c>
      <c r="D120" s="19" t="s">
        <v>79</v>
      </c>
      <c r="E120" s="20" t="s">
        <v>80</v>
      </c>
      <c r="F120" s="21" t="s">
        <v>81</v>
      </c>
      <c r="G120" s="21" t="s">
        <v>82</v>
      </c>
      <c r="H120" s="19">
        <v>1000</v>
      </c>
      <c r="I120" s="19">
        <v>1000</v>
      </c>
      <c r="J120" s="19"/>
      <c r="K120" s="19"/>
      <c r="L120" s="19"/>
      <c r="M120" s="19"/>
      <c r="N120" s="19">
        <f t="shared" si="7"/>
        <v>0</v>
      </c>
      <c r="O120" s="19">
        <f t="shared" si="8"/>
        <v>1000</v>
      </c>
      <c r="P120" s="19"/>
      <c r="Q120" s="19"/>
      <c r="R120" s="19"/>
      <c r="S120" s="19"/>
      <c r="T120" s="19"/>
      <c r="U120" s="19"/>
      <c r="V120" s="19"/>
      <c r="W120" s="23">
        <f t="shared" si="9"/>
        <v>0</v>
      </c>
      <c r="X120" s="58">
        <f>+'06'!R120-W120</f>
        <v>0</v>
      </c>
      <c r="Z120" s="19"/>
      <c r="AA120" s="19"/>
      <c r="AB120" s="19"/>
      <c r="AC120" s="19"/>
      <c r="AD120" s="19"/>
      <c r="AE120" s="19"/>
      <c r="AF120" s="19"/>
      <c r="AG120" s="23">
        <f t="shared" si="10"/>
        <v>0</v>
      </c>
      <c r="AH120" s="58">
        <f>+'06'!U120-AG120</f>
        <v>0</v>
      </c>
    </row>
    <row r="121" spans="2:34">
      <c r="B121" s="19" t="s">
        <v>120</v>
      </c>
      <c r="C121" s="19" t="s">
        <v>94</v>
      </c>
      <c r="D121" s="19" t="s">
        <v>83</v>
      </c>
      <c r="E121" s="20" t="s">
        <v>84</v>
      </c>
      <c r="F121" s="21" t="s">
        <v>85</v>
      </c>
      <c r="G121" s="21" t="s">
        <v>86</v>
      </c>
      <c r="H121" s="19">
        <v>1000</v>
      </c>
      <c r="I121" s="19">
        <v>1000</v>
      </c>
      <c r="J121" s="19"/>
      <c r="K121" s="19"/>
      <c r="L121" s="19"/>
      <c r="M121" s="19"/>
      <c r="N121" s="19">
        <f t="shared" si="7"/>
        <v>0</v>
      </c>
      <c r="O121" s="19">
        <f t="shared" si="8"/>
        <v>1000</v>
      </c>
      <c r="P121" s="19"/>
      <c r="Q121" s="19"/>
      <c r="R121" s="19"/>
      <c r="S121" s="19"/>
      <c r="T121" s="19"/>
      <c r="U121" s="19"/>
      <c r="V121" s="19"/>
      <c r="W121" s="23">
        <f t="shared" si="9"/>
        <v>0</v>
      </c>
      <c r="X121" s="58">
        <f>+'06'!R121-W121</f>
        <v>0</v>
      </c>
      <c r="Z121" s="19"/>
      <c r="AA121" s="19"/>
      <c r="AB121" s="19"/>
      <c r="AC121" s="19"/>
      <c r="AD121" s="19"/>
      <c r="AE121" s="19"/>
      <c r="AF121" s="19"/>
      <c r="AG121" s="23">
        <f t="shared" si="10"/>
        <v>0</v>
      </c>
      <c r="AH121" s="58">
        <f>+'06'!U121-AG121</f>
        <v>0</v>
      </c>
    </row>
    <row r="122" spans="2:34">
      <c r="B122" s="19" t="s">
        <v>120</v>
      </c>
      <c r="C122" s="19" t="s">
        <v>94</v>
      </c>
      <c r="D122" s="19" t="s">
        <v>87</v>
      </c>
      <c r="E122" s="20" t="s">
        <v>88</v>
      </c>
      <c r="F122" s="21" t="s">
        <v>89</v>
      </c>
      <c r="G122" s="21" t="s">
        <v>90</v>
      </c>
      <c r="H122" s="19">
        <v>1000</v>
      </c>
      <c r="I122" s="19">
        <v>1000</v>
      </c>
      <c r="J122" s="19"/>
      <c r="K122" s="19"/>
      <c r="L122" s="19"/>
      <c r="M122" s="19"/>
      <c r="N122" s="19">
        <f t="shared" si="7"/>
        <v>0</v>
      </c>
      <c r="O122" s="19">
        <f t="shared" si="8"/>
        <v>1000</v>
      </c>
      <c r="P122" s="19"/>
      <c r="Q122" s="19"/>
      <c r="R122" s="19"/>
      <c r="S122" s="19"/>
      <c r="T122" s="19"/>
      <c r="U122" s="19"/>
      <c r="V122" s="19"/>
      <c r="W122" s="23">
        <f t="shared" si="9"/>
        <v>0</v>
      </c>
      <c r="X122" s="58">
        <f>+'06'!R122-W122</f>
        <v>0</v>
      </c>
      <c r="Z122" s="19"/>
      <c r="AA122" s="19"/>
      <c r="AB122" s="19"/>
      <c r="AC122" s="19"/>
      <c r="AD122" s="19"/>
      <c r="AE122" s="19"/>
      <c r="AF122" s="19"/>
      <c r="AG122" s="23">
        <f t="shared" si="10"/>
        <v>0</v>
      </c>
      <c r="AH122" s="58">
        <f>+'06'!U122-AG122</f>
        <v>0</v>
      </c>
    </row>
    <row r="123" spans="2:34">
      <c r="B123" s="19" t="s">
        <v>120</v>
      </c>
      <c r="C123" s="19" t="s">
        <v>94</v>
      </c>
      <c r="D123" s="19" t="s">
        <v>91</v>
      </c>
      <c r="E123" s="20" t="s">
        <v>92</v>
      </c>
      <c r="F123" s="21" t="s">
        <v>42</v>
      </c>
      <c r="G123" s="21" t="s">
        <v>93</v>
      </c>
      <c r="H123" s="19">
        <v>1000</v>
      </c>
      <c r="I123" s="19">
        <v>1000</v>
      </c>
      <c r="J123" s="19"/>
      <c r="K123" s="19"/>
      <c r="L123" s="19"/>
      <c r="M123" s="19"/>
      <c r="N123" s="19">
        <f t="shared" si="7"/>
        <v>0</v>
      </c>
      <c r="O123" s="19">
        <f t="shared" si="8"/>
        <v>1000</v>
      </c>
      <c r="P123" s="19"/>
      <c r="Q123" s="19"/>
      <c r="R123" s="19"/>
      <c r="S123" s="19"/>
      <c r="T123" s="19"/>
      <c r="U123" s="19"/>
      <c r="V123" s="19"/>
      <c r="W123" s="23">
        <f t="shared" si="9"/>
        <v>0</v>
      </c>
      <c r="X123" s="58">
        <f>+'06'!R123-W123</f>
        <v>0</v>
      </c>
      <c r="Z123" s="19"/>
      <c r="AA123" s="19"/>
      <c r="AB123" s="19"/>
      <c r="AC123" s="19"/>
      <c r="AD123" s="19"/>
      <c r="AE123" s="19"/>
      <c r="AF123" s="19"/>
      <c r="AG123" s="23">
        <f t="shared" si="10"/>
        <v>0</v>
      </c>
      <c r="AH123" s="58">
        <f>+'06'!U123-AG123</f>
        <v>0</v>
      </c>
    </row>
    <row r="124" spans="2:34">
      <c r="B124" s="32" t="s">
        <v>120</v>
      </c>
      <c r="C124" s="32" t="s">
        <v>100</v>
      </c>
      <c r="D124" s="32" t="s">
        <v>5</v>
      </c>
      <c r="E124" s="33"/>
      <c r="F124" s="34"/>
      <c r="G124" s="34"/>
      <c r="H124" s="32">
        <v>133904629</v>
      </c>
      <c r="I124" s="32">
        <f>SUM(I125:I147)</f>
        <v>133904629</v>
      </c>
      <c r="J124" s="32">
        <f>SUM(J125:J147)</f>
        <v>0</v>
      </c>
      <c r="K124" s="32">
        <f>SUM(K125:K147)</f>
        <v>0</v>
      </c>
      <c r="L124" s="32">
        <f>SUM(L125:L147)</f>
        <v>0</v>
      </c>
      <c r="M124" s="32">
        <f>SUM(M125:M147)</f>
        <v>0</v>
      </c>
      <c r="N124" s="32">
        <f t="shared" si="7"/>
        <v>0</v>
      </c>
      <c r="O124" s="32">
        <f t="shared" si="8"/>
        <v>133904629</v>
      </c>
      <c r="P124" s="32">
        <v>12302369</v>
      </c>
      <c r="Q124" s="32">
        <v>12356843</v>
      </c>
      <c r="R124" s="32">
        <v>12398335</v>
      </c>
      <c r="S124" s="32">
        <f>SUM(S125:S147)</f>
        <v>12468680</v>
      </c>
      <c r="T124" s="32">
        <f>SUM(T125:T147)</f>
        <v>12512381</v>
      </c>
      <c r="U124" s="29">
        <f>SUM(U125:U144)</f>
        <v>12534899</v>
      </c>
      <c r="V124" s="32"/>
      <c r="W124" s="23">
        <f t="shared" si="9"/>
        <v>74573507</v>
      </c>
      <c r="X124" s="58">
        <f>+'06'!R124-W124</f>
        <v>0</v>
      </c>
      <c r="Z124" s="32">
        <v>4292189</v>
      </c>
      <c r="AA124" s="32">
        <v>9318364</v>
      </c>
      <c r="AB124" s="32">
        <v>5175803</v>
      </c>
      <c r="AC124" s="32">
        <f>SUM(AC125:AC147)</f>
        <v>9505350</v>
      </c>
      <c r="AD124" s="32">
        <f>SUM(AD125:AD147)</f>
        <v>4724555</v>
      </c>
      <c r="AE124" s="29">
        <f>SUM(AE125:AE144)</f>
        <v>15824717</v>
      </c>
      <c r="AF124" s="32"/>
      <c r="AG124" s="23">
        <f t="shared" si="10"/>
        <v>48840978</v>
      </c>
      <c r="AH124" s="58">
        <f>+'06'!U124-AG124</f>
        <v>0</v>
      </c>
    </row>
    <row r="125" spans="2:34">
      <c r="B125" s="19" t="s">
        <v>120</v>
      </c>
      <c r="C125" s="19" t="s">
        <v>100</v>
      </c>
      <c r="D125" s="19" t="s">
        <v>49</v>
      </c>
      <c r="E125" s="20" t="s">
        <v>95</v>
      </c>
      <c r="F125" s="21" t="s">
        <v>42</v>
      </c>
      <c r="G125" s="21" t="s">
        <v>96</v>
      </c>
      <c r="H125" s="19">
        <v>1000</v>
      </c>
      <c r="I125" s="19">
        <v>1000</v>
      </c>
      <c r="J125" s="19"/>
      <c r="K125" s="19"/>
      <c r="L125" s="19"/>
      <c r="M125" s="19"/>
      <c r="N125" s="19">
        <f t="shared" si="7"/>
        <v>0</v>
      </c>
      <c r="O125" s="19">
        <f t="shared" si="8"/>
        <v>1000</v>
      </c>
      <c r="P125" s="19"/>
      <c r="Q125" s="19"/>
      <c r="R125" s="19"/>
      <c r="S125" s="19"/>
      <c r="T125" s="19"/>
      <c r="U125" s="19"/>
      <c r="V125" s="19"/>
      <c r="W125" s="23">
        <f t="shared" si="9"/>
        <v>0</v>
      </c>
      <c r="X125" s="58">
        <f>+'06'!R125-W125</f>
        <v>0</v>
      </c>
      <c r="Z125" s="19"/>
      <c r="AA125" s="19"/>
      <c r="AB125" s="19"/>
      <c r="AC125" s="19"/>
      <c r="AD125" s="19"/>
      <c r="AE125" s="19"/>
      <c r="AF125" s="19"/>
      <c r="AG125" s="23">
        <f t="shared" si="10"/>
        <v>0</v>
      </c>
      <c r="AH125" s="58">
        <f>+'06'!U125-AG125</f>
        <v>0</v>
      </c>
    </row>
    <row r="126" spans="2:34">
      <c r="B126" s="19" t="s">
        <v>120</v>
      </c>
      <c r="C126" s="19" t="s">
        <v>100</v>
      </c>
      <c r="D126" s="19" t="s">
        <v>101</v>
      </c>
      <c r="E126" s="20" t="s">
        <v>95</v>
      </c>
      <c r="F126" s="21" t="s">
        <v>42</v>
      </c>
      <c r="G126" s="21" t="s">
        <v>96</v>
      </c>
      <c r="H126" s="19">
        <v>1712640</v>
      </c>
      <c r="I126" s="19">
        <v>1712640</v>
      </c>
      <c r="J126" s="19"/>
      <c r="K126" s="19"/>
      <c r="L126" s="19"/>
      <c r="M126" s="19"/>
      <c r="N126" s="19">
        <f t="shared" si="7"/>
        <v>0</v>
      </c>
      <c r="O126" s="19">
        <f t="shared" si="8"/>
        <v>1712640</v>
      </c>
      <c r="P126" s="19">
        <v>1073384</v>
      </c>
      <c r="Q126" s="19">
        <v>1079263</v>
      </c>
      <c r="R126" s="19">
        <v>1078027</v>
      </c>
      <c r="S126" s="19">
        <v>1081755</v>
      </c>
      <c r="T126" s="19">
        <v>1084659</v>
      </c>
      <c r="U126" s="19">
        <v>1083546</v>
      </c>
      <c r="V126" s="19"/>
      <c r="W126" s="23">
        <f t="shared" si="9"/>
        <v>6480634</v>
      </c>
      <c r="X126" s="58">
        <f>+'06'!R126-W126</f>
        <v>0</v>
      </c>
      <c r="Z126" s="19">
        <v>598210</v>
      </c>
      <c r="AA126" s="19">
        <v>669130</v>
      </c>
      <c r="AB126" s="19">
        <v>719567</v>
      </c>
      <c r="AC126" s="19">
        <v>692763</v>
      </c>
      <c r="AD126" s="19">
        <v>657553</v>
      </c>
      <c r="AE126" s="19">
        <v>927348</v>
      </c>
      <c r="AF126" s="19"/>
      <c r="AG126" s="23">
        <f t="shared" si="10"/>
        <v>4264571</v>
      </c>
      <c r="AH126" s="58">
        <f>+'06'!U126-AG126</f>
        <v>0</v>
      </c>
    </row>
    <row r="127" spans="2:34">
      <c r="B127" s="19" t="s">
        <v>120</v>
      </c>
      <c r="C127" s="19" t="s">
        <v>100</v>
      </c>
      <c r="D127" s="19" t="s">
        <v>102</v>
      </c>
      <c r="E127" s="20" t="s">
        <v>95</v>
      </c>
      <c r="F127" s="21" t="s">
        <v>42</v>
      </c>
      <c r="G127" s="21" t="s">
        <v>96</v>
      </c>
      <c r="H127" s="19">
        <v>28427121</v>
      </c>
      <c r="I127" s="19">
        <v>28427121</v>
      </c>
      <c r="J127" s="19"/>
      <c r="K127" s="19"/>
      <c r="L127" s="19"/>
      <c r="M127" s="19"/>
      <c r="N127" s="19">
        <f t="shared" si="7"/>
        <v>0</v>
      </c>
      <c r="O127" s="19">
        <f t="shared" si="8"/>
        <v>28427121</v>
      </c>
      <c r="P127" s="19">
        <v>3603505</v>
      </c>
      <c r="Q127" s="19">
        <v>3623237</v>
      </c>
      <c r="R127" s="19">
        <v>3619091</v>
      </c>
      <c r="S127" s="19">
        <v>3631605</v>
      </c>
      <c r="T127" s="19">
        <v>3641356</v>
      </c>
      <c r="U127" s="19">
        <v>3637618</v>
      </c>
      <c r="V127" s="19"/>
      <c r="W127" s="23">
        <f t="shared" si="9"/>
        <v>21756412</v>
      </c>
      <c r="X127" s="58">
        <f>+'06'!R127-W127</f>
        <v>0</v>
      </c>
      <c r="Z127" s="19">
        <v>2008275</v>
      </c>
      <c r="AA127" s="19">
        <v>2246360</v>
      </c>
      <c r="AB127" s="19">
        <v>2415690</v>
      </c>
      <c r="AC127" s="19">
        <v>2325704</v>
      </c>
      <c r="AD127" s="19">
        <v>2207500</v>
      </c>
      <c r="AE127" s="19">
        <v>3113239</v>
      </c>
      <c r="AF127" s="19"/>
      <c r="AG127" s="23">
        <f t="shared" si="10"/>
        <v>14316768</v>
      </c>
      <c r="AH127" s="58">
        <f>+'06'!U127-AG127</f>
        <v>0</v>
      </c>
    </row>
    <row r="128" spans="2:34">
      <c r="B128" s="19" t="s">
        <v>120</v>
      </c>
      <c r="C128" s="19" t="s">
        <v>100</v>
      </c>
      <c r="D128" s="19" t="s">
        <v>103</v>
      </c>
      <c r="E128" s="20" t="s">
        <v>95</v>
      </c>
      <c r="F128" s="21" t="s">
        <v>42</v>
      </c>
      <c r="G128" s="21" t="s">
        <v>96</v>
      </c>
      <c r="H128" s="19">
        <v>20072947</v>
      </c>
      <c r="I128" s="19">
        <v>20072947</v>
      </c>
      <c r="J128" s="19"/>
      <c r="K128" s="19"/>
      <c r="L128" s="19"/>
      <c r="M128" s="19"/>
      <c r="N128" s="19">
        <f t="shared" si="7"/>
        <v>0</v>
      </c>
      <c r="O128" s="19">
        <f t="shared" si="8"/>
        <v>20072947</v>
      </c>
      <c r="P128" s="19">
        <v>1993429</v>
      </c>
      <c r="Q128" s="19">
        <v>2004344</v>
      </c>
      <c r="R128" s="19">
        <v>2002051</v>
      </c>
      <c r="S128" s="19">
        <v>2008974</v>
      </c>
      <c r="T128" s="19">
        <v>2014367</v>
      </c>
      <c r="U128" s="19">
        <v>2012300</v>
      </c>
      <c r="V128" s="19"/>
      <c r="W128" s="23">
        <f t="shared" si="9"/>
        <v>12035465</v>
      </c>
      <c r="X128" s="58">
        <f>+'06'!R128-W128</f>
        <v>0</v>
      </c>
      <c r="Z128" s="19">
        <v>1110961</v>
      </c>
      <c r="AA128" s="19">
        <v>1242668</v>
      </c>
      <c r="AB128" s="19">
        <v>1336339</v>
      </c>
      <c r="AC128" s="19">
        <v>1286560</v>
      </c>
      <c r="AD128" s="19">
        <v>1221170</v>
      </c>
      <c r="AE128" s="19">
        <v>1722217</v>
      </c>
      <c r="AF128" s="19"/>
      <c r="AG128" s="23">
        <f t="shared" si="10"/>
        <v>7919915</v>
      </c>
      <c r="AH128" s="58">
        <f>+'06'!U128-AG128</f>
        <v>0</v>
      </c>
    </row>
    <row r="129" spans="2:34">
      <c r="B129" s="19" t="s">
        <v>120</v>
      </c>
      <c r="C129" s="19" t="s">
        <v>100</v>
      </c>
      <c r="D129" s="19" t="s">
        <v>104</v>
      </c>
      <c r="E129" s="20" t="s">
        <v>95</v>
      </c>
      <c r="F129" s="21" t="s">
        <v>42</v>
      </c>
      <c r="G129" s="21" t="s">
        <v>96</v>
      </c>
      <c r="H129" s="19">
        <v>3735443</v>
      </c>
      <c r="I129" s="19">
        <v>3735443</v>
      </c>
      <c r="J129" s="19"/>
      <c r="K129" s="19"/>
      <c r="L129" s="19"/>
      <c r="M129" s="19"/>
      <c r="N129" s="19">
        <f t="shared" si="7"/>
        <v>0</v>
      </c>
      <c r="O129" s="19">
        <f t="shared" si="8"/>
        <v>3735443</v>
      </c>
      <c r="P129" s="19">
        <v>0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/>
      <c r="W129" s="23">
        <f t="shared" si="9"/>
        <v>0</v>
      </c>
      <c r="X129" s="58">
        <f>+'06'!R129-W129</f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/>
      <c r="AG129" s="23">
        <f t="shared" si="10"/>
        <v>0</v>
      </c>
      <c r="AH129" s="58">
        <f>+'06'!U129-AG129</f>
        <v>0</v>
      </c>
    </row>
    <row r="130" spans="2:34">
      <c r="B130" s="19" t="s">
        <v>120</v>
      </c>
      <c r="C130" s="19" t="s">
        <v>100</v>
      </c>
      <c r="D130" s="19" t="s">
        <v>105</v>
      </c>
      <c r="E130" s="20" t="s">
        <v>95</v>
      </c>
      <c r="F130" s="21" t="s">
        <v>42</v>
      </c>
      <c r="G130" s="21" t="s">
        <v>96</v>
      </c>
      <c r="H130" s="19">
        <v>8138410</v>
      </c>
      <c r="I130" s="19">
        <v>8138410</v>
      </c>
      <c r="J130" s="19"/>
      <c r="K130" s="19"/>
      <c r="L130" s="19"/>
      <c r="M130" s="19"/>
      <c r="N130" s="19">
        <f t="shared" si="7"/>
        <v>0</v>
      </c>
      <c r="O130" s="19">
        <f t="shared" si="8"/>
        <v>8138410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/>
      <c r="W130" s="23">
        <f t="shared" si="9"/>
        <v>0</v>
      </c>
      <c r="X130" s="58">
        <f>+'06'!R130-W130</f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/>
      <c r="AG130" s="23">
        <f t="shared" si="10"/>
        <v>0</v>
      </c>
      <c r="AH130" s="58">
        <f>+'06'!U130-AG130</f>
        <v>0</v>
      </c>
    </row>
    <row r="131" spans="2:34">
      <c r="B131" s="19" t="s">
        <v>120</v>
      </c>
      <c r="C131" s="19" t="s">
        <v>100</v>
      </c>
      <c r="D131" s="19" t="s">
        <v>106</v>
      </c>
      <c r="E131" s="20" t="s">
        <v>95</v>
      </c>
      <c r="F131" s="21" t="s">
        <v>42</v>
      </c>
      <c r="G131" s="21" t="s">
        <v>96</v>
      </c>
      <c r="H131" s="19">
        <v>5340202</v>
      </c>
      <c r="I131" s="19">
        <v>5340202</v>
      </c>
      <c r="J131" s="19"/>
      <c r="K131" s="19"/>
      <c r="L131" s="19"/>
      <c r="M131" s="19"/>
      <c r="N131" s="19">
        <f t="shared" si="7"/>
        <v>0</v>
      </c>
      <c r="O131" s="19">
        <f t="shared" si="8"/>
        <v>5340202</v>
      </c>
      <c r="P131" s="19">
        <v>996714</v>
      </c>
      <c r="Q131" s="19">
        <v>1002171</v>
      </c>
      <c r="R131" s="19">
        <v>1001026</v>
      </c>
      <c r="S131" s="19">
        <v>1004487</v>
      </c>
      <c r="T131" s="19">
        <v>1007184</v>
      </c>
      <c r="U131" s="19">
        <v>1006149</v>
      </c>
      <c r="V131" s="19"/>
      <c r="W131" s="23">
        <f t="shared" si="9"/>
        <v>6017731</v>
      </c>
      <c r="X131" s="58">
        <f>+'06'!R131-W131</f>
        <v>0</v>
      </c>
      <c r="Z131" s="19">
        <v>555481</v>
      </c>
      <c r="AA131" s="19">
        <v>621332</v>
      </c>
      <c r="AB131" s="19">
        <v>668170</v>
      </c>
      <c r="AC131" s="19">
        <v>643280</v>
      </c>
      <c r="AD131" s="19">
        <v>610586</v>
      </c>
      <c r="AE131" s="19">
        <v>861108</v>
      </c>
      <c r="AF131" s="19"/>
      <c r="AG131" s="23">
        <f t="shared" si="10"/>
        <v>3959957</v>
      </c>
      <c r="AH131" s="58">
        <f>+'06'!U131-AG131</f>
        <v>0</v>
      </c>
    </row>
    <row r="132" spans="2:34">
      <c r="B132" s="19" t="s">
        <v>120</v>
      </c>
      <c r="C132" s="19" t="s">
        <v>100</v>
      </c>
      <c r="D132" s="19" t="s">
        <v>50</v>
      </c>
      <c r="E132" s="20" t="s">
        <v>51</v>
      </c>
      <c r="F132" s="21" t="s">
        <v>52</v>
      </c>
      <c r="G132" s="21" t="s">
        <v>53</v>
      </c>
      <c r="H132" s="19">
        <v>2150000</v>
      </c>
      <c r="I132" s="19">
        <v>2150000</v>
      </c>
      <c r="J132" s="19"/>
      <c r="K132" s="19"/>
      <c r="L132" s="19"/>
      <c r="M132" s="19"/>
      <c r="N132" s="19">
        <f t="shared" si="7"/>
        <v>0</v>
      </c>
      <c r="O132" s="19">
        <f t="shared" si="8"/>
        <v>2150000</v>
      </c>
      <c r="P132" s="19">
        <v>119559</v>
      </c>
      <c r="Q132" s="19">
        <v>115039</v>
      </c>
      <c r="R132" s="19">
        <v>144769</v>
      </c>
      <c r="S132" s="19">
        <v>171542</v>
      </c>
      <c r="T132" s="19">
        <v>198085</v>
      </c>
      <c r="U132" s="19">
        <v>230243</v>
      </c>
      <c r="V132" s="19"/>
      <c r="W132" s="23">
        <f t="shared" si="9"/>
        <v>979237</v>
      </c>
      <c r="X132" s="58">
        <f>+'06'!R132-W132</f>
        <v>0</v>
      </c>
      <c r="Z132" s="19">
        <v>19262</v>
      </c>
      <c r="AA132" s="19">
        <v>23096</v>
      </c>
      <c r="AB132" s="19">
        <v>36037</v>
      </c>
      <c r="AC132" s="19">
        <v>24254</v>
      </c>
      <c r="AD132" s="19">
        <v>27746</v>
      </c>
      <c r="AE132" s="19">
        <v>77117</v>
      </c>
      <c r="AF132" s="19"/>
      <c r="AG132" s="23">
        <f t="shared" si="10"/>
        <v>207512</v>
      </c>
      <c r="AH132" s="58">
        <f>+'06'!U132-AG132</f>
        <v>0</v>
      </c>
    </row>
    <row r="133" spans="2:34">
      <c r="B133" s="19" t="s">
        <v>120</v>
      </c>
      <c r="C133" s="19" t="s">
        <v>100</v>
      </c>
      <c r="D133" s="19" t="s">
        <v>107</v>
      </c>
      <c r="E133" s="20" t="s">
        <v>108</v>
      </c>
      <c r="F133" s="21" t="s">
        <v>56</v>
      </c>
      <c r="G133" s="21" t="s">
        <v>109</v>
      </c>
      <c r="H133" s="19">
        <v>12734501</v>
      </c>
      <c r="I133" s="19">
        <v>12734501</v>
      </c>
      <c r="J133" s="19"/>
      <c r="K133" s="19"/>
      <c r="L133" s="19"/>
      <c r="M133" s="19"/>
      <c r="N133" s="19">
        <f t="shared" si="7"/>
        <v>0</v>
      </c>
      <c r="O133" s="19">
        <f t="shared" si="8"/>
        <v>12734501</v>
      </c>
      <c r="P133" s="19">
        <v>632209</v>
      </c>
      <c r="Q133" s="19">
        <v>634590</v>
      </c>
      <c r="R133" s="19">
        <v>637472</v>
      </c>
      <c r="S133" s="19">
        <v>639844</v>
      </c>
      <c r="T133" s="19">
        <v>639342</v>
      </c>
      <c r="U133" s="19">
        <v>639106</v>
      </c>
      <c r="V133" s="19"/>
      <c r="W133" s="23">
        <f t="shared" si="9"/>
        <v>3822563</v>
      </c>
      <c r="X133" s="58">
        <f>+'06'!R133-W133</f>
        <v>0</v>
      </c>
      <c r="Z133" s="19">
        <v>0</v>
      </c>
      <c r="AA133" s="19">
        <v>632209</v>
      </c>
      <c r="AB133" s="19">
        <v>0</v>
      </c>
      <c r="AC133" s="19">
        <v>634590</v>
      </c>
      <c r="AD133" s="19">
        <v>0</v>
      </c>
      <c r="AE133" s="19">
        <v>1277316</v>
      </c>
      <c r="AF133" s="19"/>
      <c r="AG133" s="23">
        <f t="shared" si="10"/>
        <v>2544115</v>
      </c>
      <c r="AH133" s="58">
        <f>+'06'!U133-AG133</f>
        <v>0</v>
      </c>
    </row>
    <row r="134" spans="2:34">
      <c r="B134" s="19" t="s">
        <v>120</v>
      </c>
      <c r="C134" s="19" t="s">
        <v>100</v>
      </c>
      <c r="D134" s="19" t="s">
        <v>110</v>
      </c>
      <c r="E134" s="20" t="s">
        <v>108</v>
      </c>
      <c r="F134" s="21" t="s">
        <v>56</v>
      </c>
      <c r="G134" s="21" t="s">
        <v>109</v>
      </c>
      <c r="H134" s="19">
        <v>20981046</v>
      </c>
      <c r="I134" s="19">
        <v>20981046</v>
      </c>
      <c r="J134" s="19"/>
      <c r="K134" s="19"/>
      <c r="L134" s="19"/>
      <c r="M134" s="19"/>
      <c r="N134" s="19">
        <f t="shared" si="7"/>
        <v>0</v>
      </c>
      <c r="O134" s="19">
        <f t="shared" si="8"/>
        <v>20981046</v>
      </c>
      <c r="P134" s="19">
        <v>2122416</v>
      </c>
      <c r="Q134" s="19">
        <v>2130411</v>
      </c>
      <c r="R134" s="19">
        <v>2140084</v>
      </c>
      <c r="S134" s="19">
        <v>2148049</v>
      </c>
      <c r="T134" s="19">
        <v>2146363</v>
      </c>
      <c r="U134" s="19">
        <v>2145570</v>
      </c>
      <c r="V134" s="19"/>
      <c r="W134" s="23">
        <f t="shared" si="9"/>
        <v>12832893</v>
      </c>
      <c r="X134" s="58">
        <f>+'06'!R134-W134</f>
        <v>0</v>
      </c>
      <c r="Z134" s="19">
        <v>0</v>
      </c>
      <c r="AA134" s="19">
        <v>2122416</v>
      </c>
      <c r="AB134" s="19">
        <v>0</v>
      </c>
      <c r="AC134" s="19">
        <v>2130411</v>
      </c>
      <c r="AD134" s="19">
        <v>0</v>
      </c>
      <c r="AE134" s="19">
        <v>4288133</v>
      </c>
      <c r="AF134" s="19"/>
      <c r="AG134" s="23">
        <f t="shared" si="10"/>
        <v>8540960</v>
      </c>
      <c r="AH134" s="58">
        <f>+'06'!U134-AG134</f>
        <v>0</v>
      </c>
    </row>
    <row r="135" spans="2:34">
      <c r="B135" s="19" t="s">
        <v>120</v>
      </c>
      <c r="C135" s="19" t="s">
        <v>100</v>
      </c>
      <c r="D135" s="19" t="s">
        <v>111</v>
      </c>
      <c r="E135" s="20" t="s">
        <v>108</v>
      </c>
      <c r="F135" s="21" t="s">
        <v>56</v>
      </c>
      <c r="G135" s="21" t="s">
        <v>109</v>
      </c>
      <c r="H135" s="19">
        <v>8864154</v>
      </c>
      <c r="I135" s="19">
        <v>8864154</v>
      </c>
      <c r="J135" s="19"/>
      <c r="K135" s="19"/>
      <c r="L135" s="19"/>
      <c r="M135" s="19"/>
      <c r="N135" s="19">
        <f t="shared" si="7"/>
        <v>0</v>
      </c>
      <c r="O135" s="19">
        <f t="shared" si="8"/>
        <v>8864154</v>
      </c>
      <c r="P135" s="19">
        <v>1174101</v>
      </c>
      <c r="Q135" s="19">
        <v>1178525</v>
      </c>
      <c r="R135" s="19">
        <v>1183876</v>
      </c>
      <c r="S135" s="19">
        <v>1188282</v>
      </c>
      <c r="T135" s="19">
        <v>1187350</v>
      </c>
      <c r="U135" s="19">
        <v>1186911</v>
      </c>
      <c r="V135" s="19"/>
      <c r="W135" s="23">
        <f t="shared" si="9"/>
        <v>7099045</v>
      </c>
      <c r="X135" s="58">
        <f>+'06'!R135-W135</f>
        <v>0</v>
      </c>
      <c r="Z135" s="19">
        <v>0</v>
      </c>
      <c r="AA135" s="19">
        <v>1174101</v>
      </c>
      <c r="AB135" s="19">
        <v>0</v>
      </c>
      <c r="AC135" s="19">
        <v>1178525</v>
      </c>
      <c r="AD135" s="19">
        <v>0</v>
      </c>
      <c r="AE135" s="19">
        <v>2372158</v>
      </c>
      <c r="AF135" s="19"/>
      <c r="AG135" s="23">
        <f t="shared" si="10"/>
        <v>4724784</v>
      </c>
      <c r="AH135" s="58">
        <f>+'06'!U135-AG135</f>
        <v>0</v>
      </c>
    </row>
    <row r="136" spans="2:34">
      <c r="B136" s="19" t="s">
        <v>120</v>
      </c>
      <c r="C136" s="19" t="s">
        <v>100</v>
      </c>
      <c r="D136" s="19" t="s">
        <v>112</v>
      </c>
      <c r="E136" s="20" t="s">
        <v>108</v>
      </c>
      <c r="F136" s="21" t="s">
        <v>56</v>
      </c>
      <c r="G136" s="21" t="s">
        <v>109</v>
      </c>
      <c r="H136" s="19">
        <v>2411615</v>
      </c>
      <c r="I136" s="19">
        <v>2411615</v>
      </c>
      <c r="J136" s="19"/>
      <c r="K136" s="19"/>
      <c r="L136" s="19"/>
      <c r="M136" s="19"/>
      <c r="N136" s="19">
        <f t="shared" si="7"/>
        <v>0</v>
      </c>
      <c r="O136" s="19">
        <f t="shared" si="8"/>
        <v>2411615</v>
      </c>
      <c r="P136" s="19">
        <v>0</v>
      </c>
      <c r="Q136" s="19">
        <v>0</v>
      </c>
      <c r="R136" s="19">
        <v>0</v>
      </c>
      <c r="S136" s="19">
        <v>0</v>
      </c>
      <c r="T136" s="19">
        <v>0</v>
      </c>
      <c r="U136" s="19">
        <v>0</v>
      </c>
      <c r="V136" s="19"/>
      <c r="W136" s="23">
        <f t="shared" si="9"/>
        <v>0</v>
      </c>
      <c r="X136" s="58">
        <f>+'06'!R136-W136</f>
        <v>0</v>
      </c>
      <c r="Z136" s="19">
        <v>0</v>
      </c>
      <c r="AA136" s="19">
        <v>0</v>
      </c>
      <c r="AB136" s="19">
        <v>0</v>
      </c>
      <c r="AC136" s="19">
        <v>0</v>
      </c>
      <c r="AD136" s="19">
        <v>0</v>
      </c>
      <c r="AE136" s="19">
        <v>0</v>
      </c>
      <c r="AF136" s="19"/>
      <c r="AG136" s="23">
        <f t="shared" si="10"/>
        <v>0</v>
      </c>
      <c r="AH136" s="58">
        <f>+'06'!U136-AG136</f>
        <v>0</v>
      </c>
    </row>
    <row r="137" spans="2:34">
      <c r="B137" s="19" t="s">
        <v>120</v>
      </c>
      <c r="C137" s="19" t="s">
        <v>100</v>
      </c>
      <c r="D137" s="19" t="s">
        <v>113</v>
      </c>
      <c r="E137" s="20" t="s">
        <v>108</v>
      </c>
      <c r="F137" s="21" t="s">
        <v>56</v>
      </c>
      <c r="G137" s="21" t="s">
        <v>109</v>
      </c>
      <c r="H137" s="19">
        <v>8681812</v>
      </c>
      <c r="I137" s="19">
        <v>8681812</v>
      </c>
      <c r="J137" s="19"/>
      <c r="K137" s="19"/>
      <c r="L137" s="19"/>
      <c r="M137" s="19"/>
      <c r="N137" s="19">
        <f t="shared" si="7"/>
        <v>0</v>
      </c>
      <c r="O137" s="19">
        <f t="shared" si="8"/>
        <v>8681812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  <c r="V137" s="19"/>
      <c r="W137" s="23">
        <f t="shared" si="9"/>
        <v>0</v>
      </c>
      <c r="X137" s="58">
        <f>+'06'!R137-W137</f>
        <v>0</v>
      </c>
      <c r="Z137" s="19">
        <v>0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/>
      <c r="AG137" s="23">
        <f t="shared" si="10"/>
        <v>0</v>
      </c>
      <c r="AH137" s="58">
        <f>+'06'!U137-AG137</f>
        <v>0</v>
      </c>
    </row>
    <row r="138" spans="2:34">
      <c r="B138" s="19" t="s">
        <v>120</v>
      </c>
      <c r="C138" s="19" t="s">
        <v>100</v>
      </c>
      <c r="D138" s="19" t="s">
        <v>114</v>
      </c>
      <c r="E138" s="20" t="s">
        <v>108</v>
      </c>
      <c r="F138" s="21" t="s">
        <v>56</v>
      </c>
      <c r="G138" s="21" t="s">
        <v>109</v>
      </c>
      <c r="H138" s="19">
        <v>5146738</v>
      </c>
      <c r="I138" s="19">
        <v>5146738</v>
      </c>
      <c r="J138" s="19"/>
      <c r="K138" s="19"/>
      <c r="L138" s="19"/>
      <c r="M138" s="19"/>
      <c r="N138" s="19">
        <f t="shared" si="7"/>
        <v>0</v>
      </c>
      <c r="O138" s="19">
        <f t="shared" si="8"/>
        <v>5146738</v>
      </c>
      <c r="P138" s="19">
        <v>587052</v>
      </c>
      <c r="Q138" s="19">
        <v>589263</v>
      </c>
      <c r="R138" s="19">
        <v>591939</v>
      </c>
      <c r="S138" s="19">
        <v>594142</v>
      </c>
      <c r="T138" s="19">
        <v>593675</v>
      </c>
      <c r="U138" s="19">
        <v>593456</v>
      </c>
      <c r="V138" s="19"/>
      <c r="W138" s="23">
        <f t="shared" si="9"/>
        <v>3549527</v>
      </c>
      <c r="X138" s="58">
        <f>+'06'!R138-W138</f>
        <v>0</v>
      </c>
      <c r="Z138" s="19">
        <v>0</v>
      </c>
      <c r="AA138" s="19">
        <v>587052</v>
      </c>
      <c r="AB138" s="19">
        <v>0</v>
      </c>
      <c r="AC138" s="19">
        <v>589263</v>
      </c>
      <c r="AD138" s="19">
        <v>0</v>
      </c>
      <c r="AE138" s="19">
        <v>1186081</v>
      </c>
      <c r="AF138" s="19"/>
      <c r="AG138" s="23">
        <f t="shared" si="10"/>
        <v>2362396</v>
      </c>
      <c r="AH138" s="58">
        <f>+'06'!U138-AG138</f>
        <v>0</v>
      </c>
    </row>
    <row r="139" spans="2:34">
      <c r="B139" s="19" t="s">
        <v>120</v>
      </c>
      <c r="C139" s="19" t="s">
        <v>100</v>
      </c>
      <c r="D139" s="19" t="s">
        <v>115</v>
      </c>
      <c r="E139" s="20" t="s">
        <v>69</v>
      </c>
      <c r="F139" s="21" t="s">
        <v>42</v>
      </c>
      <c r="G139" s="21" t="s">
        <v>70</v>
      </c>
      <c r="H139" s="19">
        <v>1000</v>
      </c>
      <c r="I139" s="19">
        <v>1000</v>
      </c>
      <c r="J139" s="19"/>
      <c r="K139" s="19"/>
      <c r="L139" s="19"/>
      <c r="M139" s="19"/>
      <c r="N139" s="19">
        <f t="shared" si="7"/>
        <v>0</v>
      </c>
      <c r="O139" s="19">
        <f t="shared" si="8"/>
        <v>1000</v>
      </c>
      <c r="P139" s="19"/>
      <c r="Q139" s="19"/>
      <c r="R139" s="19"/>
      <c r="S139" s="19"/>
      <c r="T139" s="19"/>
      <c r="U139" s="19"/>
      <c r="V139" s="19"/>
      <c r="W139" s="23">
        <f t="shared" si="9"/>
        <v>0</v>
      </c>
      <c r="X139" s="58">
        <f>+'06'!R139-W139</f>
        <v>0</v>
      </c>
      <c r="Z139" s="19"/>
      <c r="AA139" s="19"/>
      <c r="AB139" s="19"/>
      <c r="AC139" s="19"/>
      <c r="AD139" s="19"/>
      <c r="AE139" s="19"/>
      <c r="AF139" s="19"/>
      <c r="AG139" s="23">
        <f t="shared" si="10"/>
        <v>0</v>
      </c>
      <c r="AH139" s="58">
        <f>+'06'!U139-AG139</f>
        <v>0</v>
      </c>
    </row>
    <row r="140" spans="2:34">
      <c r="B140" s="19" t="s">
        <v>120</v>
      </c>
      <c r="C140" s="19" t="s">
        <v>100</v>
      </c>
      <c r="D140" s="19" t="s">
        <v>61</v>
      </c>
      <c r="E140" s="20" t="s">
        <v>62</v>
      </c>
      <c r="F140" s="21" t="s">
        <v>63</v>
      </c>
      <c r="G140" s="21" t="s">
        <v>64</v>
      </c>
      <c r="H140" s="19">
        <v>1500000</v>
      </c>
      <c r="I140" s="19">
        <v>1500000</v>
      </c>
      <c r="J140" s="19"/>
      <c r="K140" s="19"/>
      <c r="L140" s="19"/>
      <c r="M140" s="19"/>
      <c r="N140" s="19">
        <f t="shared" ref="N140:N147" si="11">+J140+K140+L140+M140</f>
        <v>0</v>
      </c>
      <c r="O140" s="19">
        <f t="shared" ref="O140:O147" si="12">+I140+N140</f>
        <v>1500000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  <c r="V140" s="19"/>
      <c r="W140" s="23">
        <f t="shared" ref="W140:W147" si="13">SUM(P140:V140)</f>
        <v>0</v>
      </c>
      <c r="X140" s="58">
        <f>+'06'!R140-W140</f>
        <v>0</v>
      </c>
      <c r="Z140" s="19">
        <v>0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/>
      <c r="AG140" s="23">
        <f t="shared" ref="AG140:AG147" si="14">SUM(Z140:AF140)</f>
        <v>0</v>
      </c>
      <c r="AH140" s="58">
        <f>+'06'!U140-AG140</f>
        <v>0</v>
      </c>
    </row>
    <row r="141" spans="2:34">
      <c r="B141" s="19" t="s">
        <v>120</v>
      </c>
      <c r="C141" s="19" t="s">
        <v>100</v>
      </c>
      <c r="D141" s="19" t="s">
        <v>65</v>
      </c>
      <c r="E141" s="20" t="s">
        <v>66</v>
      </c>
      <c r="F141" s="21" t="s">
        <v>52</v>
      </c>
      <c r="G141" s="21" t="s">
        <v>67</v>
      </c>
      <c r="H141" s="19">
        <v>1000</v>
      </c>
      <c r="I141" s="19">
        <v>1000</v>
      </c>
      <c r="J141" s="19"/>
      <c r="K141" s="19"/>
      <c r="L141" s="19"/>
      <c r="M141" s="19"/>
      <c r="N141" s="19">
        <f t="shared" si="11"/>
        <v>0</v>
      </c>
      <c r="O141" s="19">
        <f t="shared" si="12"/>
        <v>1000</v>
      </c>
      <c r="P141" s="19"/>
      <c r="Q141" s="19"/>
      <c r="R141" s="19"/>
      <c r="S141" s="19"/>
      <c r="T141" s="19"/>
      <c r="U141" s="19"/>
      <c r="V141" s="19"/>
      <c r="W141" s="23">
        <f t="shared" si="13"/>
        <v>0</v>
      </c>
      <c r="X141" s="58">
        <f>+'06'!R141-W141</f>
        <v>0</v>
      </c>
      <c r="Z141" s="19"/>
      <c r="AA141" s="19"/>
      <c r="AB141" s="19"/>
      <c r="AC141" s="19"/>
      <c r="AD141" s="19"/>
      <c r="AE141" s="19"/>
      <c r="AF141" s="19"/>
      <c r="AG141" s="23">
        <f t="shared" si="14"/>
        <v>0</v>
      </c>
      <c r="AH141" s="58">
        <f>+'06'!U141-AG141</f>
        <v>0</v>
      </c>
    </row>
    <row r="142" spans="2:34">
      <c r="B142" s="19" t="s">
        <v>120</v>
      </c>
      <c r="C142" s="19" t="s">
        <v>100</v>
      </c>
      <c r="D142" s="19" t="s">
        <v>68</v>
      </c>
      <c r="E142" s="20" t="s">
        <v>69</v>
      </c>
      <c r="F142" s="21" t="s">
        <v>42</v>
      </c>
      <c r="G142" s="21" t="s">
        <v>70</v>
      </c>
      <c r="H142" s="19">
        <v>1000</v>
      </c>
      <c r="I142" s="19">
        <v>1000</v>
      </c>
      <c r="J142" s="19"/>
      <c r="K142" s="19"/>
      <c r="L142" s="19"/>
      <c r="M142" s="19"/>
      <c r="N142" s="19">
        <f t="shared" si="11"/>
        <v>0</v>
      </c>
      <c r="O142" s="19">
        <f t="shared" si="12"/>
        <v>1000</v>
      </c>
      <c r="P142" s="19"/>
      <c r="Q142" s="19"/>
      <c r="R142" s="19"/>
      <c r="S142" s="19"/>
      <c r="T142" s="19"/>
      <c r="U142" s="19"/>
      <c r="V142" s="19"/>
      <c r="W142" s="23">
        <f t="shared" si="13"/>
        <v>0</v>
      </c>
      <c r="X142" s="58">
        <f>+'06'!R142-W142</f>
        <v>0</v>
      </c>
      <c r="Z142" s="19"/>
      <c r="AA142" s="19"/>
      <c r="AB142" s="19"/>
      <c r="AC142" s="19"/>
      <c r="AD142" s="19"/>
      <c r="AE142" s="19"/>
      <c r="AF142" s="19"/>
      <c r="AG142" s="23">
        <f t="shared" si="14"/>
        <v>0</v>
      </c>
      <c r="AH142" s="58">
        <f>+'06'!U142-AG142</f>
        <v>0</v>
      </c>
    </row>
    <row r="143" spans="2:34">
      <c r="B143" s="19" t="s">
        <v>120</v>
      </c>
      <c r="C143" s="19" t="s">
        <v>100</v>
      </c>
      <c r="D143" s="19" t="s">
        <v>71</v>
      </c>
      <c r="E143" s="20" t="s">
        <v>72</v>
      </c>
      <c r="F143" s="21" t="s">
        <v>73</v>
      </c>
      <c r="G143" s="21" t="s">
        <v>74</v>
      </c>
      <c r="H143" s="19">
        <v>1000</v>
      </c>
      <c r="I143" s="19">
        <v>1000</v>
      </c>
      <c r="J143" s="19"/>
      <c r="K143" s="19"/>
      <c r="L143" s="19"/>
      <c r="M143" s="19"/>
      <c r="N143" s="19">
        <f t="shared" si="11"/>
        <v>0</v>
      </c>
      <c r="O143" s="19">
        <f t="shared" si="12"/>
        <v>1000</v>
      </c>
      <c r="P143" s="19"/>
      <c r="Q143" s="19"/>
      <c r="R143" s="19"/>
      <c r="S143" s="19"/>
      <c r="T143" s="19"/>
      <c r="U143" s="19"/>
      <c r="V143" s="19"/>
      <c r="W143" s="23">
        <f t="shared" si="13"/>
        <v>0</v>
      </c>
      <c r="X143" s="58">
        <f>+'06'!R143-W143</f>
        <v>0</v>
      </c>
      <c r="Z143" s="19"/>
      <c r="AA143" s="19"/>
      <c r="AB143" s="19"/>
      <c r="AC143" s="19"/>
      <c r="AD143" s="19"/>
      <c r="AE143" s="19"/>
      <c r="AF143" s="19"/>
      <c r="AG143" s="23">
        <f t="shared" si="14"/>
        <v>0</v>
      </c>
      <c r="AH143" s="58">
        <f>+'06'!U143-AG143</f>
        <v>0</v>
      </c>
    </row>
    <row r="144" spans="2:34">
      <c r="B144" s="19" t="s">
        <v>120</v>
      </c>
      <c r="C144" s="19" t="s">
        <v>100</v>
      </c>
      <c r="D144" s="19" t="s">
        <v>75</v>
      </c>
      <c r="E144" s="20" t="s">
        <v>76</v>
      </c>
      <c r="F144" s="21" t="s">
        <v>77</v>
      </c>
      <c r="G144" s="21" t="s">
        <v>78</v>
      </c>
      <c r="H144" s="19">
        <v>4000000</v>
      </c>
      <c r="I144" s="19">
        <v>4000000</v>
      </c>
      <c r="J144" s="19"/>
      <c r="K144" s="19"/>
      <c r="L144" s="19"/>
      <c r="M144" s="19"/>
      <c r="N144" s="19">
        <f t="shared" si="11"/>
        <v>0</v>
      </c>
      <c r="O144" s="19">
        <f t="shared" si="12"/>
        <v>4000000</v>
      </c>
      <c r="P144" s="19"/>
      <c r="Q144" s="19"/>
      <c r="R144" s="19"/>
      <c r="S144" s="19"/>
      <c r="T144" s="19"/>
      <c r="U144" s="19"/>
      <c r="V144" s="19"/>
      <c r="W144" s="23">
        <f t="shared" si="13"/>
        <v>0</v>
      </c>
      <c r="X144" s="58">
        <f>+'06'!R144-W144</f>
        <v>0</v>
      </c>
      <c r="Z144" s="19"/>
      <c r="AA144" s="19"/>
      <c r="AB144" s="19"/>
      <c r="AC144" s="19"/>
      <c r="AD144" s="19"/>
      <c r="AE144" s="19"/>
      <c r="AF144" s="19"/>
      <c r="AG144" s="23">
        <f t="shared" si="14"/>
        <v>0</v>
      </c>
      <c r="AH144" s="58">
        <f>+'06'!U144-AG144</f>
        <v>0</v>
      </c>
    </row>
    <row r="145" spans="2:34">
      <c r="B145" s="19" t="s">
        <v>120</v>
      </c>
      <c r="C145" s="19" t="s">
        <v>100</v>
      </c>
      <c r="D145" s="19" t="s">
        <v>87</v>
      </c>
      <c r="E145" s="20" t="s">
        <v>88</v>
      </c>
      <c r="F145" s="21" t="s">
        <v>89</v>
      </c>
      <c r="G145" s="21" t="s">
        <v>90</v>
      </c>
      <c r="H145" s="19">
        <v>1000</v>
      </c>
      <c r="I145" s="19">
        <v>1000</v>
      </c>
      <c r="J145" s="19"/>
      <c r="K145" s="19"/>
      <c r="L145" s="19"/>
      <c r="M145" s="19"/>
      <c r="N145" s="19">
        <f t="shared" si="11"/>
        <v>0</v>
      </c>
      <c r="O145" s="19">
        <f t="shared" si="12"/>
        <v>1000</v>
      </c>
      <c r="P145" s="19"/>
      <c r="Q145" s="19"/>
      <c r="R145" s="19"/>
      <c r="S145" s="19"/>
      <c r="T145" s="19"/>
      <c r="U145" s="19"/>
      <c r="V145" s="19"/>
      <c r="W145" s="23">
        <f t="shared" si="13"/>
        <v>0</v>
      </c>
      <c r="X145" s="58">
        <f>+'06'!R145-W145</f>
        <v>0</v>
      </c>
      <c r="Z145" s="19"/>
      <c r="AA145" s="19"/>
      <c r="AB145" s="19"/>
      <c r="AC145" s="19"/>
      <c r="AD145" s="19"/>
      <c r="AE145" s="19"/>
      <c r="AF145" s="19"/>
      <c r="AG145" s="23">
        <f t="shared" si="14"/>
        <v>0</v>
      </c>
      <c r="AH145" s="58">
        <f>+'06'!U145-AG145</f>
        <v>0</v>
      </c>
    </row>
    <row r="146" spans="2:34">
      <c r="B146" s="19" t="s">
        <v>120</v>
      </c>
      <c r="C146" s="19" t="s">
        <v>100</v>
      </c>
      <c r="D146" s="19" t="s">
        <v>91</v>
      </c>
      <c r="E146" s="20" t="s">
        <v>92</v>
      </c>
      <c r="F146" s="21" t="s">
        <v>42</v>
      </c>
      <c r="G146" s="21" t="s">
        <v>93</v>
      </c>
      <c r="H146" s="19">
        <v>1000</v>
      </c>
      <c r="I146" s="19">
        <v>1000</v>
      </c>
      <c r="J146" s="19"/>
      <c r="K146" s="19"/>
      <c r="L146" s="19"/>
      <c r="M146" s="19"/>
      <c r="N146" s="19">
        <f t="shared" si="11"/>
        <v>0</v>
      </c>
      <c r="O146" s="19">
        <f t="shared" si="12"/>
        <v>1000</v>
      </c>
      <c r="P146" s="19"/>
      <c r="Q146" s="19"/>
      <c r="R146" s="19"/>
      <c r="S146" s="19"/>
      <c r="T146" s="19"/>
      <c r="U146" s="19"/>
      <c r="V146" s="19"/>
      <c r="W146" s="23">
        <f t="shared" si="13"/>
        <v>0</v>
      </c>
      <c r="X146" s="58">
        <f>+'06'!R146-W146</f>
        <v>0</v>
      </c>
      <c r="Z146" s="19"/>
      <c r="AA146" s="19"/>
      <c r="AB146" s="19"/>
      <c r="AC146" s="19"/>
      <c r="AD146" s="19"/>
      <c r="AE146" s="19"/>
      <c r="AF146" s="19"/>
      <c r="AG146" s="23">
        <f t="shared" si="14"/>
        <v>0</v>
      </c>
      <c r="AH146" s="58">
        <f>+'06'!U146-AG146</f>
        <v>0</v>
      </c>
    </row>
    <row r="147" spans="2:34">
      <c r="B147" s="19" t="s">
        <v>120</v>
      </c>
      <c r="C147" s="19" t="s">
        <v>100</v>
      </c>
      <c r="D147" s="19" t="s">
        <v>116</v>
      </c>
      <c r="E147" s="20" t="s">
        <v>117</v>
      </c>
      <c r="F147" s="21" t="s">
        <v>118</v>
      </c>
      <c r="G147" s="21" t="s">
        <v>119</v>
      </c>
      <c r="H147" s="19">
        <v>1000</v>
      </c>
      <c r="I147" s="19">
        <v>1000</v>
      </c>
      <c r="J147" s="19"/>
      <c r="K147" s="19"/>
      <c r="L147" s="19"/>
      <c r="M147" s="19"/>
      <c r="N147" s="19">
        <f t="shared" si="11"/>
        <v>0</v>
      </c>
      <c r="O147" s="19">
        <f t="shared" si="12"/>
        <v>1000</v>
      </c>
      <c r="P147" s="19"/>
      <c r="Q147" s="19"/>
      <c r="R147" s="19">
        <v>0</v>
      </c>
      <c r="S147" s="19"/>
      <c r="T147" s="19"/>
      <c r="U147" s="19"/>
      <c r="V147" s="19"/>
      <c r="W147" s="23">
        <f t="shared" si="13"/>
        <v>0</v>
      </c>
      <c r="X147" s="58">
        <f>+'06'!R147-W147</f>
        <v>0</v>
      </c>
      <c r="Z147" s="19"/>
      <c r="AA147" s="19"/>
      <c r="AB147" s="19">
        <v>0</v>
      </c>
      <c r="AC147" s="19"/>
      <c r="AD147" s="19"/>
      <c r="AE147" s="19"/>
      <c r="AF147" s="19"/>
      <c r="AG147" s="23">
        <f t="shared" si="14"/>
        <v>0</v>
      </c>
      <c r="AH147" s="58">
        <f>+'06'!U147-AG147</f>
        <v>0</v>
      </c>
    </row>
    <row r="148" spans="2:34">
      <c r="B148" s="38"/>
      <c r="C148" s="38"/>
      <c r="D148" s="38"/>
      <c r="E148" s="8"/>
      <c r="F148" s="8"/>
      <c r="G148" s="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>
        <v>0</v>
      </c>
      <c r="S148" s="38"/>
      <c r="T148" s="38"/>
      <c r="U148" s="38"/>
      <c r="V148" s="38"/>
      <c r="W148" s="38"/>
      <c r="Z148" s="38"/>
      <c r="AA148" s="38"/>
      <c r="AB148" s="38">
        <v>0</v>
      </c>
      <c r="AC148" s="38"/>
      <c r="AD148" s="38"/>
      <c r="AE148" s="38"/>
      <c r="AF148" s="38"/>
      <c r="AG148" s="38"/>
    </row>
    <row r="149" spans="2:34">
      <c r="B149" s="38"/>
      <c r="C149" s="38"/>
      <c r="D149" s="38"/>
      <c r="E149" s="39"/>
      <c r="F149" s="8"/>
      <c r="G149" s="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>
        <v>0</v>
      </c>
      <c r="S149" s="38"/>
      <c r="T149" s="38"/>
      <c r="U149" s="38"/>
      <c r="V149" s="38"/>
      <c r="W149" s="38"/>
      <c r="Z149" s="38"/>
      <c r="AA149" s="38"/>
      <c r="AB149" s="38">
        <v>0</v>
      </c>
      <c r="AC149" s="38"/>
      <c r="AD149" s="38"/>
      <c r="AE149" s="38"/>
      <c r="AF149" s="38"/>
      <c r="AG149" s="38"/>
    </row>
    <row r="150" spans="2:34">
      <c r="C150" s="38"/>
      <c r="D150" s="38"/>
      <c r="E150" s="39"/>
      <c r="F150" s="8"/>
      <c r="G150" s="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>
        <v>0</v>
      </c>
      <c r="S150" s="38"/>
      <c r="T150" s="38"/>
      <c r="U150" s="38"/>
      <c r="V150" s="38"/>
      <c r="W150" s="38"/>
      <c r="Z150" s="38"/>
      <c r="AA150" s="38"/>
      <c r="AB150" s="38">
        <v>0</v>
      </c>
      <c r="AC150" s="38"/>
      <c r="AD150" s="38"/>
      <c r="AE150" s="38"/>
      <c r="AF150" s="38"/>
      <c r="AG150" s="38"/>
    </row>
    <row r="151" spans="2:34" ht="32.25" customHeight="1">
      <c r="B151" s="59" t="str">
        <f>+B10</f>
        <v>Dependencia</v>
      </c>
      <c r="C151" s="59" t="str">
        <f t="shared" ref="C151:W151" si="15">+C10</f>
        <v>Sector</v>
      </c>
      <c r="D151" s="59" t="str">
        <f t="shared" si="15"/>
        <v>Articulo</v>
      </c>
      <c r="E151" s="59" t="str">
        <f t="shared" si="15"/>
        <v>Artículo</v>
      </c>
      <c r="F151" s="59" t="str">
        <f t="shared" si="15"/>
        <v>Fuente</v>
      </c>
      <c r="G151" s="59" t="str">
        <f t="shared" si="15"/>
        <v>Destino vs fuente</v>
      </c>
      <c r="H151" s="59" t="str">
        <f t="shared" si="15"/>
        <v>Apropiado Inicial</v>
      </c>
      <c r="I151" s="59" t="str">
        <f t="shared" si="15"/>
        <v>Apropiado Inicial</v>
      </c>
      <c r="J151" s="59" t="str">
        <f t="shared" si="15"/>
        <v>1. TRIMESTRES</v>
      </c>
      <c r="K151" s="59" t="str">
        <f t="shared" si="15"/>
        <v>2. TRIMESTRE</v>
      </c>
      <c r="L151" s="59" t="str">
        <f t="shared" si="15"/>
        <v>3.TRIMESTRE</v>
      </c>
      <c r="M151" s="59" t="str">
        <f t="shared" si="15"/>
        <v>4. TRIMESTRE</v>
      </c>
      <c r="N151" s="59" t="str">
        <f t="shared" si="15"/>
        <v>TOTAL ADICIONES</v>
      </c>
      <c r="O151" s="59" t="str">
        <f t="shared" si="15"/>
        <v>PRESUPUESTO DIFINITIVO</v>
      </c>
      <c r="P151" s="59" t="str">
        <f t="shared" si="15"/>
        <v>Valor GPDC DEL PERIODO  FACTURACION</v>
      </c>
      <c r="Q151" s="59" t="str">
        <f t="shared" si="15"/>
        <v>Valor GPDC DEL PERIODO  FACTURACION</v>
      </c>
      <c r="R151" s="59" t="str">
        <f t="shared" si="15"/>
        <v>Valor GPDC DEL PERIODO  FACTURACION</v>
      </c>
      <c r="S151" s="59" t="str">
        <f t="shared" si="15"/>
        <v>Valor GPDC DEL PERIODO  FACTURACION</v>
      </c>
      <c r="T151" s="59" t="str">
        <f t="shared" si="15"/>
        <v>Valor GPDC DEL PERIODO  FACTURACION</v>
      </c>
      <c r="U151" s="59" t="str">
        <f t="shared" si="15"/>
        <v>Valor GPDC DEL PERIODO  FACTURACION</v>
      </c>
      <c r="V151" s="59">
        <f t="shared" si="15"/>
        <v>0</v>
      </c>
      <c r="W151" s="59" t="str">
        <f t="shared" si="15"/>
        <v>ACUMULADO Valor GPDC FACTURACION</v>
      </c>
      <c r="Z151" s="59" t="str">
        <f t="shared" ref="Z151:AA151" si="16">+Z10</f>
        <v>Valor GPR DEL PERIODO EFECTIVOS</v>
      </c>
      <c r="AA151" s="59" t="str">
        <f t="shared" si="16"/>
        <v>Valor GPR DEL PERIODO EFECTIVOS</v>
      </c>
      <c r="AB151" s="59" t="s">
        <v>124</v>
      </c>
      <c r="AC151" s="59" t="s">
        <v>124</v>
      </c>
      <c r="AD151" s="59" t="s">
        <v>124</v>
      </c>
      <c r="AE151" s="59" t="s">
        <v>124</v>
      </c>
      <c r="AF151" s="59">
        <f t="shared" ref="AF151:AG151" si="17">+AF10</f>
        <v>0</v>
      </c>
      <c r="AG151" s="59" t="str">
        <f t="shared" si="17"/>
        <v>ACUMULADO Valor GPDC FACTURACION</v>
      </c>
    </row>
    <row r="152" spans="2:34" ht="14.4">
      <c r="B152" s="41" t="str">
        <f>+B11</f>
        <v>TOTAL PRESUPUESTO DEL PERIODO</v>
      </c>
      <c r="C152" s="42"/>
      <c r="D152" s="42"/>
      <c r="E152" s="42"/>
      <c r="F152" s="42"/>
      <c r="G152" s="42"/>
      <c r="H152" s="42">
        <f t="shared" ref="H152:Q152" si="18">+H153+H157</f>
        <v>4414191657</v>
      </c>
      <c r="I152" s="42">
        <f t="shared" si="18"/>
        <v>4414191657</v>
      </c>
      <c r="J152" s="42">
        <f t="shared" si="18"/>
        <v>322837682.06999999</v>
      </c>
      <c r="K152" s="42">
        <f t="shared" si="18"/>
        <v>0</v>
      </c>
      <c r="L152" s="42">
        <f t="shared" si="18"/>
        <v>0</v>
      </c>
      <c r="M152" s="42">
        <f t="shared" si="18"/>
        <v>0</v>
      </c>
      <c r="N152" s="42">
        <f t="shared" si="18"/>
        <v>322837682.06999999</v>
      </c>
      <c r="O152" s="42">
        <f t="shared" si="18"/>
        <v>4737029339.0699997</v>
      </c>
      <c r="P152" s="42">
        <f t="shared" si="18"/>
        <v>672063428.34000003</v>
      </c>
      <c r="Q152" s="42">
        <f t="shared" si="18"/>
        <v>356793244</v>
      </c>
      <c r="R152" s="42">
        <f>+R153+R157</f>
        <v>363276670.37</v>
      </c>
      <c r="S152" s="42">
        <f t="shared" ref="S152:V152" si="19">+S153+S157</f>
        <v>5834875473.6599998</v>
      </c>
      <c r="T152" s="42">
        <f t="shared" si="19"/>
        <v>365493616.65999997</v>
      </c>
      <c r="U152" s="42">
        <f t="shared" si="19"/>
        <v>355383001.67999995</v>
      </c>
      <c r="V152" s="42">
        <f t="shared" si="19"/>
        <v>0</v>
      </c>
      <c r="W152" s="42">
        <f>+W153+W157</f>
        <v>7947885434.71</v>
      </c>
      <c r="Z152" s="42">
        <f t="shared" ref="Z152:AA152" si="20">+Z153+Z157</f>
        <v>569831565.34000003</v>
      </c>
      <c r="AA152" s="42">
        <f t="shared" si="20"/>
        <v>305039281</v>
      </c>
      <c r="AB152" s="42">
        <f>+AB153+AB157</f>
        <v>333454395.37</v>
      </c>
      <c r="AC152" s="42">
        <f t="shared" ref="AC152:AE152" si="21">+AC153+AC157</f>
        <v>253091603.66</v>
      </c>
      <c r="AD152" s="42">
        <f t="shared" si="21"/>
        <v>270601826.65999997</v>
      </c>
      <c r="AE152" s="42">
        <f t="shared" si="21"/>
        <v>1922149945.6800001</v>
      </c>
      <c r="AF152" s="42">
        <f t="shared" ref="AF152" si="22">+AF153+AF157</f>
        <v>0</v>
      </c>
      <c r="AG152" s="42">
        <f>+AG153+AG157</f>
        <v>3654168617.71</v>
      </c>
    </row>
    <row r="153" spans="2:34" ht="13.8">
      <c r="B153" s="42" t="str">
        <f>+B12</f>
        <v>1 - ADMINISTRACION CENTRAL</v>
      </c>
      <c r="C153" s="42"/>
      <c r="D153" s="42" t="s">
        <v>129</v>
      </c>
      <c r="E153" s="42">
        <f>+E154+E155+E156</f>
        <v>0</v>
      </c>
      <c r="F153" s="42">
        <f>+F154+F155+F156</f>
        <v>0</v>
      </c>
      <c r="G153" s="42"/>
      <c r="H153" s="42">
        <f t="shared" ref="H153:Q153" si="23">+H154+H155+H156</f>
        <v>3844081899</v>
      </c>
      <c r="I153" s="42">
        <f t="shared" si="23"/>
        <v>3844081899</v>
      </c>
      <c r="J153" s="42">
        <f t="shared" si="23"/>
        <v>322837682.06999999</v>
      </c>
      <c r="K153" s="42">
        <f t="shared" si="23"/>
        <v>0</v>
      </c>
      <c r="L153" s="42">
        <f t="shared" si="23"/>
        <v>0</v>
      </c>
      <c r="M153" s="42">
        <f t="shared" si="23"/>
        <v>0</v>
      </c>
      <c r="N153" s="42">
        <f t="shared" si="23"/>
        <v>322837682.06999999</v>
      </c>
      <c r="O153" s="42">
        <f t="shared" si="23"/>
        <v>4166919581.0699997</v>
      </c>
      <c r="P153" s="42">
        <f t="shared" si="23"/>
        <v>630411807.34000003</v>
      </c>
      <c r="Q153" s="42">
        <f t="shared" si="23"/>
        <v>320422860</v>
      </c>
      <c r="R153" s="42">
        <f>+R154+R155+R156</f>
        <v>322883741.37</v>
      </c>
      <c r="S153" s="42">
        <f t="shared" ref="S153:V153" si="24">+S154+S155+S156</f>
        <v>5797591567.6599998</v>
      </c>
      <c r="T153" s="42">
        <f t="shared" si="24"/>
        <v>323795697.65999997</v>
      </c>
      <c r="U153" s="42">
        <f t="shared" si="24"/>
        <v>313743697.67999995</v>
      </c>
      <c r="V153" s="42">
        <f t="shared" si="24"/>
        <v>0</v>
      </c>
      <c r="W153" s="42">
        <f>+W154+W155+W156</f>
        <v>7708849371.71</v>
      </c>
      <c r="Z153" s="42">
        <f t="shared" ref="Z153:AA153" si="25">+Z154+Z155+Z156</f>
        <v>554798510.34000003</v>
      </c>
      <c r="AA153" s="42">
        <f t="shared" si="25"/>
        <v>277430402</v>
      </c>
      <c r="AB153" s="42">
        <f>+AB154+AB155+AB156</f>
        <v>316736561.37</v>
      </c>
      <c r="AC153" s="42">
        <f t="shared" ref="AC153:AE153" si="26">+AC154+AC155+AC156</f>
        <v>225421891.66</v>
      </c>
      <c r="AD153" s="42">
        <f t="shared" si="26"/>
        <v>253855922.66</v>
      </c>
      <c r="AE153" s="42">
        <f t="shared" si="26"/>
        <v>1873739718.6800001</v>
      </c>
      <c r="AF153" s="42">
        <f t="shared" ref="AF153" si="27">+AF154+AF155+AF156</f>
        <v>0</v>
      </c>
      <c r="AG153" s="42">
        <f>+AG154+AG155+AG156</f>
        <v>3501983006.71</v>
      </c>
    </row>
    <row r="154" spans="2:34">
      <c r="B154" s="43" t="str">
        <f>+B13</f>
        <v>1 - ADMINISTRACION CENTRAL</v>
      </c>
      <c r="C154" s="43" t="str">
        <f>+C13</f>
        <v>1-ACUEDUCTO</v>
      </c>
      <c r="D154" s="43" t="str">
        <f>+D13</f>
        <v>Area</v>
      </c>
      <c r="E154" s="43">
        <f>+E13</f>
        <v>0</v>
      </c>
      <c r="F154" s="43">
        <f>+F13</f>
        <v>0</v>
      </c>
      <c r="G154" s="44" t="s">
        <v>38</v>
      </c>
      <c r="H154" s="43">
        <f t="shared" ref="H154:R154" si="28">+H13</f>
        <v>1339318334</v>
      </c>
      <c r="I154" s="43">
        <f t="shared" si="28"/>
        <v>1339318334</v>
      </c>
      <c r="J154" s="43">
        <f t="shared" si="28"/>
        <v>50673.63</v>
      </c>
      <c r="K154" s="43">
        <f t="shared" si="28"/>
        <v>0</v>
      </c>
      <c r="L154" s="43">
        <f t="shared" si="28"/>
        <v>0</v>
      </c>
      <c r="M154" s="43">
        <f t="shared" si="28"/>
        <v>0</v>
      </c>
      <c r="N154" s="43">
        <f>+N13</f>
        <v>50673.63</v>
      </c>
      <c r="O154" s="43">
        <f t="shared" si="28"/>
        <v>1339369007.6300001</v>
      </c>
      <c r="P154" s="43">
        <f t="shared" si="28"/>
        <v>93578141.670000002</v>
      </c>
      <c r="Q154" s="43">
        <f t="shared" si="28"/>
        <v>96931656.659999996</v>
      </c>
      <c r="R154" s="43">
        <f t="shared" si="28"/>
        <v>100995734.09999999</v>
      </c>
      <c r="S154" s="43">
        <f t="shared" ref="S154:W154" si="29">+S13</f>
        <v>5576123150.4300003</v>
      </c>
      <c r="T154" s="43">
        <f t="shared" si="29"/>
        <v>98600388.780000001</v>
      </c>
      <c r="U154" s="43">
        <f t="shared" si="29"/>
        <v>92859983.409999996</v>
      </c>
      <c r="V154" s="43">
        <f t="shared" si="29"/>
        <v>0</v>
      </c>
      <c r="W154" s="43">
        <f t="shared" si="29"/>
        <v>6059089055.0500002</v>
      </c>
      <c r="Z154" s="43">
        <f t="shared" ref="Z154:AE154" si="30">+Z13</f>
        <v>56472747.670000002</v>
      </c>
      <c r="AA154" s="43">
        <f t="shared" si="30"/>
        <v>77787716.659999996</v>
      </c>
      <c r="AB154" s="43">
        <f t="shared" si="30"/>
        <v>68022739.099999994</v>
      </c>
      <c r="AC154" s="43">
        <f t="shared" si="30"/>
        <v>70249491.430000007</v>
      </c>
      <c r="AD154" s="43">
        <f t="shared" si="30"/>
        <v>70576736.780000001</v>
      </c>
      <c r="AE154" s="43">
        <f t="shared" si="30"/>
        <v>1709003809.4100001</v>
      </c>
      <c r="AF154" s="43">
        <f t="shared" ref="AF154:AG154" si="31">+AF13</f>
        <v>0</v>
      </c>
      <c r="AG154" s="43">
        <f t="shared" si="31"/>
        <v>2052113241.0500002</v>
      </c>
    </row>
    <row r="155" spans="2:34">
      <c r="B155" s="45" t="str">
        <f>+B35</f>
        <v>1 - ADMINISTRACION CENTRAL</v>
      </c>
      <c r="C155" s="45" t="str">
        <f>+C35</f>
        <v>2-ALCANTARILLADO</v>
      </c>
      <c r="D155" s="45" t="str">
        <f>+D35</f>
        <v>Area</v>
      </c>
      <c r="E155" s="45">
        <f>+E35</f>
        <v>0</v>
      </c>
      <c r="F155" s="45">
        <f>+F35</f>
        <v>0</v>
      </c>
      <c r="G155" s="46" t="s">
        <v>94</v>
      </c>
      <c r="H155" s="45">
        <f t="shared" ref="H155:R155" si="32">+H35</f>
        <v>765648056</v>
      </c>
      <c r="I155" s="45">
        <f t="shared" si="32"/>
        <v>765648056</v>
      </c>
      <c r="J155" s="45">
        <f t="shared" si="32"/>
        <v>317331030.81999999</v>
      </c>
      <c r="K155" s="45">
        <f t="shared" si="32"/>
        <v>0</v>
      </c>
      <c r="L155" s="45">
        <f t="shared" si="32"/>
        <v>0</v>
      </c>
      <c r="M155" s="45">
        <f t="shared" si="32"/>
        <v>0</v>
      </c>
      <c r="N155" s="45">
        <f>+N35</f>
        <v>317331030.81999999</v>
      </c>
      <c r="O155" s="45">
        <f t="shared" si="32"/>
        <v>1082979086.8199999</v>
      </c>
      <c r="P155" s="45">
        <f t="shared" si="32"/>
        <v>374125166.31</v>
      </c>
      <c r="Q155" s="45">
        <f t="shared" si="32"/>
        <v>58906174.270000003</v>
      </c>
      <c r="R155" s="45">
        <f t="shared" si="32"/>
        <v>53233835.759999998</v>
      </c>
      <c r="S155" s="45">
        <f t="shared" ref="S155:W155" si="33">+S35</f>
        <v>56393485.289999999</v>
      </c>
      <c r="T155" s="45">
        <f t="shared" si="33"/>
        <v>59590427.740000002</v>
      </c>
      <c r="U155" s="45">
        <f t="shared" si="33"/>
        <v>54254169.350000001</v>
      </c>
      <c r="V155" s="45">
        <f t="shared" si="33"/>
        <v>0</v>
      </c>
      <c r="W155" s="45">
        <f t="shared" si="33"/>
        <v>656503258.72000003</v>
      </c>
      <c r="Z155" s="45">
        <f t="shared" ref="Z155:AE155" si="34">+Z35</f>
        <v>368994343.31</v>
      </c>
      <c r="AA155" s="45">
        <f t="shared" si="34"/>
        <v>49232448.270000003</v>
      </c>
      <c r="AB155" s="45">
        <f t="shared" si="34"/>
        <v>125462968.75999999</v>
      </c>
      <c r="AC155" s="45">
        <f t="shared" si="34"/>
        <v>28750804.289999999</v>
      </c>
      <c r="AD155" s="45">
        <f t="shared" si="34"/>
        <v>40805520.740000002</v>
      </c>
      <c r="AE155" s="45">
        <f t="shared" si="34"/>
        <v>37718729.350000001</v>
      </c>
      <c r="AF155" s="45">
        <f t="shared" ref="AF155:AG155" si="35">+AF35</f>
        <v>0</v>
      </c>
      <c r="AG155" s="45">
        <f t="shared" si="35"/>
        <v>650964814.71999991</v>
      </c>
    </row>
    <row r="156" spans="2:34">
      <c r="B156" s="47" t="str">
        <f>+B56</f>
        <v>1 - ADMINISTRACION CENTRAL</v>
      </c>
      <c r="C156" s="47" t="str">
        <f>+C56</f>
        <v>3-ASEO</v>
      </c>
      <c r="D156" s="47" t="str">
        <f>+D56</f>
        <v>Area</v>
      </c>
      <c r="E156" s="47">
        <f>+E56</f>
        <v>0</v>
      </c>
      <c r="F156" s="47">
        <f>+F56</f>
        <v>0</v>
      </c>
      <c r="G156" s="48" t="s">
        <v>100</v>
      </c>
      <c r="H156" s="47">
        <f t="shared" ref="H156:R156" si="36">+H56</f>
        <v>1739115509</v>
      </c>
      <c r="I156" s="47">
        <f t="shared" si="36"/>
        <v>1739115509</v>
      </c>
      <c r="J156" s="47">
        <f t="shared" si="36"/>
        <v>5455977.6200000001</v>
      </c>
      <c r="K156" s="47">
        <f t="shared" si="36"/>
        <v>0</v>
      </c>
      <c r="L156" s="47">
        <f t="shared" si="36"/>
        <v>0</v>
      </c>
      <c r="M156" s="47">
        <f t="shared" si="36"/>
        <v>0</v>
      </c>
      <c r="N156" s="47">
        <f>+N56</f>
        <v>5455977.6200000001</v>
      </c>
      <c r="O156" s="47">
        <f t="shared" si="36"/>
        <v>1744571486.6199999</v>
      </c>
      <c r="P156" s="47">
        <f t="shared" si="36"/>
        <v>162708499.36000001</v>
      </c>
      <c r="Q156" s="47">
        <f t="shared" si="36"/>
        <v>164585029.06999999</v>
      </c>
      <c r="R156" s="47">
        <f t="shared" si="36"/>
        <v>168654171.50999999</v>
      </c>
      <c r="S156" s="47">
        <f t="shared" ref="S156:W156" si="37">+S56</f>
        <v>165074931.94</v>
      </c>
      <c r="T156" s="47">
        <f t="shared" si="37"/>
        <v>165604881.13999999</v>
      </c>
      <c r="U156" s="47">
        <f t="shared" si="37"/>
        <v>166629544.91999999</v>
      </c>
      <c r="V156" s="47">
        <f t="shared" si="37"/>
        <v>0</v>
      </c>
      <c r="W156" s="47">
        <f t="shared" si="37"/>
        <v>993257057.93999994</v>
      </c>
      <c r="Z156" s="47">
        <f t="shared" ref="Z156:AE156" si="38">+Z56</f>
        <v>129331419.36</v>
      </c>
      <c r="AA156" s="47">
        <f t="shared" si="38"/>
        <v>150410237.06999999</v>
      </c>
      <c r="AB156" s="47">
        <f t="shared" si="38"/>
        <v>123250853.51000001</v>
      </c>
      <c r="AC156" s="47">
        <f t="shared" si="38"/>
        <v>126421595.94</v>
      </c>
      <c r="AD156" s="47">
        <f t="shared" si="38"/>
        <v>142473665.13999999</v>
      </c>
      <c r="AE156" s="47">
        <f t="shared" si="38"/>
        <v>127017179.92</v>
      </c>
      <c r="AF156" s="47">
        <f t="shared" ref="AF156:AG156" si="39">+AF56</f>
        <v>0</v>
      </c>
      <c r="AG156" s="47">
        <f t="shared" si="39"/>
        <v>798904950.93999994</v>
      </c>
    </row>
    <row r="157" spans="2:34" ht="13.8">
      <c r="B157" s="42" t="str">
        <f>+B80</f>
        <v>2 - EMPRESA DE SERVICIOS PUBLICOS - PAICOL</v>
      </c>
      <c r="C157" s="49"/>
      <c r="D157" s="42" t="s">
        <v>130</v>
      </c>
      <c r="E157" s="49"/>
      <c r="F157" s="49"/>
      <c r="G157" s="49"/>
      <c r="H157" s="49">
        <f t="shared" ref="H157:R157" si="40">+H158+H159+H160</f>
        <v>570109758</v>
      </c>
      <c r="I157" s="49">
        <f t="shared" si="40"/>
        <v>570109758</v>
      </c>
      <c r="J157" s="49">
        <f t="shared" si="40"/>
        <v>0</v>
      </c>
      <c r="K157" s="49">
        <f t="shared" si="40"/>
        <v>0</v>
      </c>
      <c r="L157" s="49">
        <f t="shared" si="40"/>
        <v>0</v>
      </c>
      <c r="M157" s="49">
        <f t="shared" si="40"/>
        <v>0</v>
      </c>
      <c r="N157" s="49">
        <f t="shared" si="40"/>
        <v>0</v>
      </c>
      <c r="O157" s="49">
        <f t="shared" si="40"/>
        <v>570109758</v>
      </c>
      <c r="P157" s="49">
        <f t="shared" si="40"/>
        <v>41651621</v>
      </c>
      <c r="Q157" s="49">
        <f t="shared" si="40"/>
        <v>36370384</v>
      </c>
      <c r="R157" s="49">
        <f t="shared" si="40"/>
        <v>40392929</v>
      </c>
      <c r="S157" s="49">
        <f t="shared" ref="S157:W157" si="41">+S158+S159+S160</f>
        <v>37283906</v>
      </c>
      <c r="T157" s="49">
        <f t="shared" si="41"/>
        <v>41697919</v>
      </c>
      <c r="U157" s="49">
        <f t="shared" si="41"/>
        <v>41639304</v>
      </c>
      <c r="V157" s="49">
        <f t="shared" si="41"/>
        <v>0</v>
      </c>
      <c r="W157" s="49">
        <f t="shared" si="41"/>
        <v>239036063</v>
      </c>
      <c r="Z157" s="49">
        <f t="shared" ref="Z157:AE157" si="42">+Z158+Z159+Z160</f>
        <v>15033055</v>
      </c>
      <c r="AA157" s="49">
        <f t="shared" si="42"/>
        <v>27608879</v>
      </c>
      <c r="AB157" s="49">
        <f t="shared" si="42"/>
        <v>16717834</v>
      </c>
      <c r="AC157" s="49">
        <f t="shared" si="42"/>
        <v>27669712</v>
      </c>
      <c r="AD157" s="49">
        <f t="shared" si="42"/>
        <v>16745904</v>
      </c>
      <c r="AE157" s="49">
        <f t="shared" si="42"/>
        <v>48410227</v>
      </c>
      <c r="AF157" s="49">
        <f t="shared" ref="AF157:AG157" si="43">+AF158+AF159+AF160</f>
        <v>0</v>
      </c>
      <c r="AG157" s="49">
        <f t="shared" si="43"/>
        <v>152185611</v>
      </c>
    </row>
    <row r="158" spans="2:34">
      <c r="B158" s="43" t="str">
        <f>+B81</f>
        <v>2 - EMPRESA DE SERVICIOS PUBLICOS - PAICOL</v>
      </c>
      <c r="C158" s="43" t="str">
        <f>+C81</f>
        <v>1-ACUEDUCTO</v>
      </c>
      <c r="D158" s="43" t="str">
        <f>+D81</f>
        <v>Area</v>
      </c>
      <c r="E158" s="43"/>
      <c r="F158" s="43"/>
      <c r="G158" s="44" t="s">
        <v>38</v>
      </c>
      <c r="H158" s="43">
        <f t="shared" ref="H158:R158" si="44">+H81</f>
        <v>294246676</v>
      </c>
      <c r="I158" s="43">
        <f t="shared" si="44"/>
        <v>294246676</v>
      </c>
      <c r="J158" s="43">
        <f t="shared" si="44"/>
        <v>0</v>
      </c>
      <c r="K158" s="43">
        <f t="shared" si="44"/>
        <v>0</v>
      </c>
      <c r="L158" s="43">
        <f t="shared" si="44"/>
        <v>0</v>
      </c>
      <c r="M158" s="43">
        <f t="shared" si="44"/>
        <v>0</v>
      </c>
      <c r="N158" s="43">
        <f>+N81</f>
        <v>0</v>
      </c>
      <c r="O158" s="43">
        <f t="shared" si="44"/>
        <v>294246676</v>
      </c>
      <c r="P158" s="43">
        <f t="shared" si="44"/>
        <v>20569897</v>
      </c>
      <c r="Q158" s="43">
        <f t="shared" si="44"/>
        <v>15818277</v>
      </c>
      <c r="R158" s="43">
        <f t="shared" si="44"/>
        <v>18390188</v>
      </c>
      <c r="S158" s="43">
        <f t="shared" ref="S158:W158" si="45">+S81</f>
        <v>16315802</v>
      </c>
      <c r="T158" s="43">
        <f t="shared" si="45"/>
        <v>19316480</v>
      </c>
      <c r="U158" s="43">
        <f t="shared" si="45"/>
        <v>19319346</v>
      </c>
      <c r="V158" s="43">
        <f t="shared" si="45"/>
        <v>0</v>
      </c>
      <c r="W158" s="43">
        <f t="shared" si="45"/>
        <v>109729990</v>
      </c>
      <c r="Z158" s="43">
        <f t="shared" ref="Z158:AE158" si="46">+Z81</f>
        <v>7188949</v>
      </c>
      <c r="AA158" s="43">
        <f t="shared" si="46"/>
        <v>11987333</v>
      </c>
      <c r="AB158" s="43">
        <f t="shared" si="46"/>
        <v>7576735</v>
      </c>
      <c r="AC158" s="43">
        <f t="shared" si="46"/>
        <v>11855702</v>
      </c>
      <c r="AD158" s="43">
        <f t="shared" si="46"/>
        <v>7977285</v>
      </c>
      <c r="AE158" s="43">
        <f t="shared" si="46"/>
        <v>21460560</v>
      </c>
      <c r="AF158" s="43">
        <f t="shared" ref="AF158:AG158" si="47">+AF81</f>
        <v>0</v>
      </c>
      <c r="AG158" s="43">
        <f t="shared" si="47"/>
        <v>68046564</v>
      </c>
    </row>
    <row r="159" spans="2:34">
      <c r="B159" s="45" t="str">
        <f>+B103</f>
        <v>2 - EMPRESA DE SERVICIOS PUBLICOS - PAICOL</v>
      </c>
      <c r="C159" s="45" t="str">
        <f>+C103</f>
        <v>2-ALCANTARILLADO</v>
      </c>
      <c r="D159" s="45" t="str">
        <f>+D103</f>
        <v>Area</v>
      </c>
      <c r="E159" s="45">
        <f>+E103</f>
        <v>0</v>
      </c>
      <c r="F159" s="45">
        <f>+F103</f>
        <v>0</v>
      </c>
      <c r="G159" s="46" t="s">
        <v>94</v>
      </c>
      <c r="H159" s="45">
        <f t="shared" ref="H159:R159" si="48">+H103</f>
        <v>141958453</v>
      </c>
      <c r="I159" s="45">
        <f t="shared" si="48"/>
        <v>141958453</v>
      </c>
      <c r="J159" s="45">
        <f t="shared" si="48"/>
        <v>0</v>
      </c>
      <c r="K159" s="45">
        <f t="shared" si="48"/>
        <v>0</v>
      </c>
      <c r="L159" s="45">
        <f t="shared" si="48"/>
        <v>0</v>
      </c>
      <c r="M159" s="45">
        <f t="shared" si="48"/>
        <v>0</v>
      </c>
      <c r="N159" s="45">
        <f>+N103</f>
        <v>0</v>
      </c>
      <c r="O159" s="45">
        <f t="shared" si="48"/>
        <v>141958453</v>
      </c>
      <c r="P159" s="45">
        <f t="shared" si="48"/>
        <v>8779355</v>
      </c>
      <c r="Q159" s="45">
        <f t="shared" si="48"/>
        <v>8195264</v>
      </c>
      <c r="R159" s="45">
        <f t="shared" si="48"/>
        <v>9604406</v>
      </c>
      <c r="S159" s="45">
        <f t="shared" ref="S159:W159" si="49">+S103</f>
        <v>8499424</v>
      </c>
      <c r="T159" s="45">
        <f t="shared" si="49"/>
        <v>9869058</v>
      </c>
      <c r="U159" s="45">
        <f t="shared" si="49"/>
        <v>9785059</v>
      </c>
      <c r="V159" s="45">
        <f t="shared" si="49"/>
        <v>0</v>
      </c>
      <c r="W159" s="45">
        <f t="shared" si="49"/>
        <v>54732566</v>
      </c>
      <c r="Z159" s="45">
        <f t="shared" ref="Z159:AE159" si="50">+Z103</f>
        <v>3551917</v>
      </c>
      <c r="AA159" s="45">
        <f t="shared" si="50"/>
        <v>6303182</v>
      </c>
      <c r="AB159" s="45">
        <f t="shared" si="50"/>
        <v>3965296</v>
      </c>
      <c r="AC159" s="45">
        <f t="shared" si="50"/>
        <v>6308660</v>
      </c>
      <c r="AD159" s="45">
        <f t="shared" si="50"/>
        <v>4044064</v>
      </c>
      <c r="AE159" s="45">
        <f t="shared" si="50"/>
        <v>11124950</v>
      </c>
      <c r="AF159" s="45">
        <f t="shared" ref="AF159:AG159" si="51">+AF103</f>
        <v>0</v>
      </c>
      <c r="AG159" s="45">
        <f t="shared" si="51"/>
        <v>35298069</v>
      </c>
    </row>
    <row r="160" spans="2:34">
      <c r="B160" s="47" t="str">
        <f>+B124</f>
        <v>2 - EMPRESA DE SERVICIOS PUBLICOS - PAICOL</v>
      </c>
      <c r="C160" s="47" t="str">
        <f>+C124</f>
        <v>3-ASEO</v>
      </c>
      <c r="D160" s="47" t="str">
        <f>+D124</f>
        <v>Area</v>
      </c>
      <c r="E160" s="47">
        <f>+E124</f>
        <v>0</v>
      </c>
      <c r="F160" s="47">
        <f>+F124</f>
        <v>0</v>
      </c>
      <c r="G160" s="48" t="s">
        <v>100</v>
      </c>
      <c r="H160" s="47">
        <f t="shared" ref="H160:R160" si="52">+H124</f>
        <v>133904629</v>
      </c>
      <c r="I160" s="47">
        <f t="shared" si="52"/>
        <v>133904629</v>
      </c>
      <c r="J160" s="47">
        <f t="shared" si="52"/>
        <v>0</v>
      </c>
      <c r="K160" s="47">
        <f t="shared" si="52"/>
        <v>0</v>
      </c>
      <c r="L160" s="47">
        <f t="shared" si="52"/>
        <v>0</v>
      </c>
      <c r="M160" s="47">
        <f t="shared" si="52"/>
        <v>0</v>
      </c>
      <c r="N160" s="47">
        <f>+N124</f>
        <v>0</v>
      </c>
      <c r="O160" s="47">
        <f t="shared" si="52"/>
        <v>133904629</v>
      </c>
      <c r="P160" s="47">
        <f t="shared" si="52"/>
        <v>12302369</v>
      </c>
      <c r="Q160" s="47">
        <f t="shared" si="52"/>
        <v>12356843</v>
      </c>
      <c r="R160" s="47">
        <f t="shared" si="52"/>
        <v>12398335</v>
      </c>
      <c r="S160" s="47">
        <f t="shared" ref="S160:W160" si="53">+S124</f>
        <v>12468680</v>
      </c>
      <c r="T160" s="47">
        <f t="shared" si="53"/>
        <v>12512381</v>
      </c>
      <c r="U160" s="47">
        <f t="shared" si="53"/>
        <v>12534899</v>
      </c>
      <c r="V160" s="47">
        <f t="shared" si="53"/>
        <v>0</v>
      </c>
      <c r="W160" s="47">
        <f t="shared" si="53"/>
        <v>74573507</v>
      </c>
      <c r="Z160" s="47">
        <f t="shared" ref="Z160:AE160" si="54">+Z124</f>
        <v>4292189</v>
      </c>
      <c r="AA160" s="47">
        <f t="shared" si="54"/>
        <v>9318364</v>
      </c>
      <c r="AB160" s="47">
        <f t="shared" si="54"/>
        <v>5175803</v>
      </c>
      <c r="AC160" s="47">
        <f t="shared" si="54"/>
        <v>9505350</v>
      </c>
      <c r="AD160" s="47">
        <f t="shared" si="54"/>
        <v>4724555</v>
      </c>
      <c r="AE160" s="47">
        <f t="shared" si="54"/>
        <v>15824717</v>
      </c>
      <c r="AF160" s="47">
        <f t="shared" ref="AF160:AG160" si="55">+AF124</f>
        <v>0</v>
      </c>
      <c r="AG160" s="47">
        <f t="shared" si="55"/>
        <v>48840978</v>
      </c>
    </row>
    <row r="161" spans="2:33">
      <c r="B161" s="50"/>
      <c r="C161" s="50"/>
      <c r="D161" s="50"/>
      <c r="E161" s="39"/>
      <c r="F161" s="51"/>
      <c r="G161" s="51"/>
      <c r="H161" s="52">
        <f t="shared" ref="H161:R161" si="56">+H152-H11</f>
        <v>0</v>
      </c>
      <c r="I161" s="52">
        <f t="shared" si="56"/>
        <v>0</v>
      </c>
      <c r="J161" s="52">
        <f t="shared" si="56"/>
        <v>0</v>
      </c>
      <c r="K161" s="52">
        <f t="shared" si="56"/>
        <v>0</v>
      </c>
      <c r="L161" s="52">
        <f t="shared" si="56"/>
        <v>0</v>
      </c>
      <c r="M161" s="52">
        <f t="shared" si="56"/>
        <v>0</v>
      </c>
      <c r="N161" s="52">
        <f>+N152-N11</f>
        <v>0</v>
      </c>
      <c r="O161" s="52">
        <f t="shared" si="56"/>
        <v>0</v>
      </c>
      <c r="P161" s="52">
        <f t="shared" si="56"/>
        <v>0</v>
      </c>
      <c r="Q161" s="52">
        <f t="shared" si="56"/>
        <v>0</v>
      </c>
      <c r="R161" s="52">
        <f t="shared" si="56"/>
        <v>0</v>
      </c>
      <c r="S161" s="52">
        <f t="shared" ref="S161:W161" si="57">+S152-S11</f>
        <v>0</v>
      </c>
      <c r="T161" s="52">
        <f t="shared" si="57"/>
        <v>0</v>
      </c>
      <c r="U161" s="52">
        <f t="shared" si="57"/>
        <v>0</v>
      </c>
      <c r="V161" s="52">
        <f t="shared" si="57"/>
        <v>0</v>
      </c>
      <c r="W161" s="52">
        <f t="shared" si="57"/>
        <v>0</v>
      </c>
      <c r="Z161" s="52">
        <f t="shared" ref="Z161:AA161" si="58">+Z152-Z11</f>
        <v>0</v>
      </c>
      <c r="AA161" s="52">
        <f t="shared" si="58"/>
        <v>0</v>
      </c>
      <c r="AB161" s="52"/>
      <c r="AC161" s="52">
        <f t="shared" ref="AC161:AE161" si="59">+AC152-AC11</f>
        <v>0</v>
      </c>
      <c r="AD161" s="52">
        <f t="shared" si="59"/>
        <v>0</v>
      </c>
      <c r="AE161" s="52">
        <f t="shared" si="59"/>
        <v>0</v>
      </c>
      <c r="AF161" s="52">
        <f t="shared" ref="AF161:AG161" si="60">+AF152-AF11</f>
        <v>0</v>
      </c>
      <c r="AG161" s="52">
        <f t="shared" si="60"/>
        <v>0</v>
      </c>
    </row>
    <row r="162" spans="2:33">
      <c r="B162" s="50"/>
      <c r="C162" s="50"/>
      <c r="D162" s="50"/>
      <c r="E162" s="39"/>
      <c r="H162" s="40"/>
      <c r="R162" s="40"/>
      <c r="S162" s="40"/>
      <c r="T162" s="40"/>
      <c r="U162" s="40"/>
    </row>
    <row r="163" spans="2:33">
      <c r="B163" s="38" t="s">
        <v>10</v>
      </c>
      <c r="E163" s="39"/>
      <c r="H163" s="40"/>
      <c r="R163" s="40"/>
      <c r="S163" s="40"/>
      <c r="T163" s="40"/>
      <c r="U163" s="40"/>
    </row>
    <row r="164" spans="2:33">
      <c r="D164" s="64" t="s">
        <v>126</v>
      </c>
      <c r="E164" s="65"/>
      <c r="F164" s="5"/>
      <c r="G164" s="5"/>
      <c r="H164" s="66">
        <f t="shared" ref="H164:I166" si="61">+H154+H158</f>
        <v>1633565010</v>
      </c>
      <c r="I164" s="66">
        <f t="shared" si="61"/>
        <v>1633565010</v>
      </c>
      <c r="J164" s="66">
        <v>50673.63</v>
      </c>
      <c r="N164" s="66">
        <f>+J164</f>
        <v>50673.63</v>
      </c>
      <c r="O164" s="66">
        <f>+I164+N164</f>
        <v>1633615683.6300001</v>
      </c>
      <c r="P164" s="66">
        <v>114148038.67</v>
      </c>
      <c r="Q164" s="66">
        <v>112749933.66</v>
      </c>
      <c r="R164" s="66">
        <f t="shared" ref="R164:U166" si="62">+R154+R158</f>
        <v>119385922.09999999</v>
      </c>
      <c r="S164" s="66">
        <f t="shared" si="62"/>
        <v>5592438952.4300003</v>
      </c>
      <c r="T164" s="66">
        <f t="shared" si="62"/>
        <v>117916868.78</v>
      </c>
      <c r="U164" s="66">
        <f t="shared" si="62"/>
        <v>112179329.41</v>
      </c>
      <c r="V164" s="66">
        <f t="shared" ref="V164:W164" si="63">+V154+V158</f>
        <v>0</v>
      </c>
      <c r="W164" s="66">
        <f t="shared" si="63"/>
        <v>6168819045.0500002</v>
      </c>
      <c r="Z164" s="66">
        <v>63661696.670000002</v>
      </c>
      <c r="AA164" s="66">
        <v>89775049.659999996</v>
      </c>
      <c r="AB164" s="66">
        <f t="shared" ref="AB164:AE166" si="64">+AB154+AB158</f>
        <v>75599474.099999994</v>
      </c>
      <c r="AC164" s="66">
        <f t="shared" si="64"/>
        <v>82105193.430000007</v>
      </c>
      <c r="AD164" s="66">
        <f t="shared" si="64"/>
        <v>78554021.780000001</v>
      </c>
      <c r="AE164" s="66">
        <f t="shared" si="64"/>
        <v>1730464369.4100001</v>
      </c>
      <c r="AF164" s="66">
        <f t="shared" ref="AF164:AG164" si="65">+AF154+AF158</f>
        <v>0</v>
      </c>
      <c r="AG164" s="66">
        <f t="shared" si="65"/>
        <v>2120159805.0500002</v>
      </c>
    </row>
    <row r="165" spans="2:33">
      <c r="D165" s="67" t="s">
        <v>127</v>
      </c>
      <c r="E165" s="65"/>
      <c r="F165" s="5"/>
      <c r="G165" s="5"/>
      <c r="H165" s="66">
        <f t="shared" si="61"/>
        <v>907606509</v>
      </c>
      <c r="I165" s="66">
        <f t="shared" si="61"/>
        <v>907606509</v>
      </c>
      <c r="J165" s="66">
        <v>317331030.81999999</v>
      </c>
      <c r="N165" s="66">
        <f>+J165</f>
        <v>317331030.81999999</v>
      </c>
      <c r="O165" s="66">
        <f>+I165+N165</f>
        <v>1224937539.8199999</v>
      </c>
      <c r="P165" s="66">
        <v>382904521.31</v>
      </c>
      <c r="Q165" s="66">
        <v>67101438.270000003</v>
      </c>
      <c r="R165" s="66">
        <f t="shared" si="62"/>
        <v>62838241.759999998</v>
      </c>
      <c r="S165" s="66">
        <f t="shared" si="62"/>
        <v>64892909.289999999</v>
      </c>
      <c r="T165" s="66">
        <f t="shared" si="62"/>
        <v>69459485.74000001</v>
      </c>
      <c r="U165" s="66">
        <f t="shared" si="62"/>
        <v>64039228.350000001</v>
      </c>
      <c r="V165" s="66">
        <f t="shared" ref="V165:W165" si="66">+V155+V159</f>
        <v>0</v>
      </c>
      <c r="W165" s="66">
        <f t="shared" si="66"/>
        <v>711235824.72000003</v>
      </c>
      <c r="Z165" s="66">
        <v>372546260.31</v>
      </c>
      <c r="AA165" s="66">
        <v>55535630.270000003</v>
      </c>
      <c r="AB165" s="66">
        <f t="shared" si="64"/>
        <v>129428264.75999999</v>
      </c>
      <c r="AC165" s="66">
        <f t="shared" si="64"/>
        <v>35059464.289999999</v>
      </c>
      <c r="AD165" s="66">
        <f t="shared" si="64"/>
        <v>44849584.740000002</v>
      </c>
      <c r="AE165" s="66">
        <f t="shared" si="64"/>
        <v>48843679.350000001</v>
      </c>
      <c r="AF165" s="66">
        <f t="shared" ref="AF165:AG165" si="67">+AF155+AF159</f>
        <v>0</v>
      </c>
      <c r="AG165" s="66">
        <f t="shared" si="67"/>
        <v>686262883.71999991</v>
      </c>
    </row>
    <row r="166" spans="2:33">
      <c r="D166" s="67" t="s">
        <v>128</v>
      </c>
      <c r="E166" s="65"/>
      <c r="F166" s="50"/>
      <c r="G166" s="50"/>
      <c r="H166" s="66">
        <f t="shared" si="61"/>
        <v>1873020138</v>
      </c>
      <c r="I166" s="66">
        <f t="shared" si="61"/>
        <v>1873020138</v>
      </c>
      <c r="J166" s="66">
        <v>5455977.6200000001</v>
      </c>
      <c r="N166" s="66">
        <f>+J166</f>
        <v>5455977.6200000001</v>
      </c>
      <c r="O166" s="66">
        <f>+I166+N166</f>
        <v>1878476115.6199999</v>
      </c>
      <c r="P166" s="66">
        <v>175010868.36000001</v>
      </c>
      <c r="Q166" s="66">
        <v>176941872.06999999</v>
      </c>
      <c r="R166" s="66">
        <f t="shared" si="62"/>
        <v>181052506.50999999</v>
      </c>
      <c r="S166" s="66">
        <f t="shared" si="62"/>
        <v>177543611.94</v>
      </c>
      <c r="T166" s="66">
        <f t="shared" si="62"/>
        <v>178117262.13999999</v>
      </c>
      <c r="U166" s="66">
        <f t="shared" si="62"/>
        <v>179164443.91999999</v>
      </c>
      <c r="V166" s="66">
        <f t="shared" ref="V166:W166" si="68">+V156+V160</f>
        <v>0</v>
      </c>
      <c r="W166" s="66">
        <f t="shared" si="68"/>
        <v>1067830564.9399999</v>
      </c>
      <c r="Z166" s="66">
        <v>133623608.36</v>
      </c>
      <c r="AA166" s="66">
        <v>159728601.06999999</v>
      </c>
      <c r="AB166" s="66">
        <f t="shared" si="64"/>
        <v>128426656.51000001</v>
      </c>
      <c r="AC166" s="66">
        <f t="shared" si="64"/>
        <v>135926945.94</v>
      </c>
      <c r="AD166" s="66">
        <f t="shared" si="64"/>
        <v>147198220.13999999</v>
      </c>
      <c r="AE166" s="66">
        <f t="shared" si="64"/>
        <v>142841896.92000002</v>
      </c>
      <c r="AF166" s="66">
        <f t="shared" ref="AF166:AG166" si="69">+AF156+AF160</f>
        <v>0</v>
      </c>
      <c r="AG166" s="66">
        <f t="shared" si="69"/>
        <v>847745928.93999994</v>
      </c>
    </row>
    <row r="167" spans="2:33" s="60" customFormat="1">
      <c r="D167" s="68" t="s">
        <v>0</v>
      </c>
      <c r="E167" s="69"/>
      <c r="H167" s="70">
        <f t="shared" ref="H167:M167" si="70">SUM(H164:H166)</f>
        <v>4414191657</v>
      </c>
      <c r="I167" s="70">
        <f t="shared" si="70"/>
        <v>4414191657</v>
      </c>
      <c r="J167" s="70">
        <f t="shared" si="70"/>
        <v>322837682.06999999</v>
      </c>
      <c r="K167" s="70">
        <f t="shared" si="70"/>
        <v>0</v>
      </c>
      <c r="L167" s="70">
        <f t="shared" si="70"/>
        <v>0</v>
      </c>
      <c r="M167" s="70">
        <f t="shared" si="70"/>
        <v>0</v>
      </c>
      <c r="N167" s="70">
        <f t="shared" ref="N167:Q167" si="71">SUM(N164:N166)</f>
        <v>322837682.06999999</v>
      </c>
      <c r="O167" s="70">
        <f t="shared" si="71"/>
        <v>4737029339.0699997</v>
      </c>
      <c r="P167" s="70">
        <f t="shared" si="71"/>
        <v>672063428.34000003</v>
      </c>
      <c r="Q167" s="70">
        <f t="shared" si="71"/>
        <v>356793244</v>
      </c>
      <c r="R167" s="70">
        <f t="shared" ref="R167:U167" si="72">SUM(R164:R166)</f>
        <v>363276670.37</v>
      </c>
      <c r="S167" s="70">
        <f t="shared" si="72"/>
        <v>5834875473.6599998</v>
      </c>
      <c r="T167" s="70">
        <f t="shared" si="72"/>
        <v>365493616.65999997</v>
      </c>
      <c r="U167" s="70">
        <f t="shared" si="72"/>
        <v>355383001.67999995</v>
      </c>
      <c r="V167" s="70">
        <f t="shared" ref="V167:W167" si="73">SUM(V164:V166)</f>
        <v>0</v>
      </c>
      <c r="W167" s="70">
        <f t="shared" si="73"/>
        <v>7947885434.71</v>
      </c>
      <c r="Z167" s="70">
        <f>SUM(Z164:Z166)</f>
        <v>569831565.34000003</v>
      </c>
      <c r="AA167" s="70">
        <f t="shared" ref="AA167" si="74">SUM(AA164:AA166)</f>
        <v>305039281</v>
      </c>
      <c r="AB167" s="70">
        <f t="shared" ref="AB167:AE167" si="75">SUM(AB164:AB166)</f>
        <v>333454395.37</v>
      </c>
      <c r="AC167" s="70">
        <f t="shared" si="75"/>
        <v>253091603.66</v>
      </c>
      <c r="AD167" s="70">
        <f t="shared" si="75"/>
        <v>270601826.65999997</v>
      </c>
      <c r="AE167" s="70">
        <f t="shared" si="75"/>
        <v>1922149945.6800001</v>
      </c>
      <c r="AF167" s="70">
        <f t="shared" ref="AF167:AG167" si="76">SUM(AF164:AF166)</f>
        <v>0</v>
      </c>
      <c r="AG167" s="70">
        <f t="shared" si="76"/>
        <v>3654168617.71</v>
      </c>
    </row>
    <row r="168" spans="2:33">
      <c r="E168" s="65"/>
      <c r="F168" s="50"/>
      <c r="G168" s="50"/>
      <c r="H168" s="40">
        <f>+H167-H152</f>
        <v>0</v>
      </c>
      <c r="R168" s="40"/>
      <c r="S168" s="40"/>
      <c r="T168" s="40"/>
      <c r="U168" s="40"/>
      <c r="V168" s="40"/>
      <c r="W168" s="40"/>
      <c r="AB168" s="5">
        <v>0</v>
      </c>
      <c r="AC168" s="5">
        <v>0</v>
      </c>
      <c r="AD168" s="5">
        <v>0</v>
      </c>
      <c r="AE168" s="5">
        <v>0</v>
      </c>
      <c r="AF168" s="40"/>
      <c r="AG168" s="40"/>
    </row>
    <row r="169" spans="2:33">
      <c r="E169" s="65"/>
      <c r="F169" s="50"/>
      <c r="G169" s="50"/>
      <c r="H169" s="40"/>
      <c r="I169" s="58">
        <f t="shared" ref="I169:P171" si="77">+I154+I158-I164</f>
        <v>0</v>
      </c>
      <c r="J169" s="58">
        <f t="shared" si="77"/>
        <v>0</v>
      </c>
      <c r="K169" s="58">
        <f t="shared" si="77"/>
        <v>0</v>
      </c>
      <c r="L169" s="58">
        <f t="shared" si="77"/>
        <v>0</v>
      </c>
      <c r="M169" s="58">
        <f t="shared" si="77"/>
        <v>0</v>
      </c>
      <c r="N169" s="58">
        <f t="shared" si="77"/>
        <v>0</v>
      </c>
      <c r="O169" s="58">
        <f t="shared" si="77"/>
        <v>0</v>
      </c>
      <c r="P169" s="58">
        <f t="shared" si="77"/>
        <v>0</v>
      </c>
      <c r="Q169" s="58">
        <f t="shared" ref="Q169:W169" si="78">+Q154+Q158-Q164</f>
        <v>0</v>
      </c>
      <c r="R169" s="58">
        <f t="shared" si="78"/>
        <v>0</v>
      </c>
      <c r="S169" s="58">
        <f t="shared" si="78"/>
        <v>0</v>
      </c>
      <c r="T169" s="58">
        <f t="shared" si="78"/>
        <v>0</v>
      </c>
      <c r="U169" s="58">
        <f t="shared" si="78"/>
        <v>0</v>
      </c>
      <c r="V169" s="58">
        <f t="shared" si="78"/>
        <v>0</v>
      </c>
      <c r="W169" s="58">
        <f t="shared" si="78"/>
        <v>0</v>
      </c>
      <c r="Z169" s="58">
        <f t="shared" ref="Z169:AA171" si="79">+Z154+Z158-Z164</f>
        <v>0</v>
      </c>
      <c r="AA169" s="58">
        <f t="shared" si="79"/>
        <v>0</v>
      </c>
      <c r="AB169" s="58">
        <v>0</v>
      </c>
      <c r="AC169" s="58">
        <v>0</v>
      </c>
      <c r="AD169" s="58">
        <v>0</v>
      </c>
      <c r="AE169" s="58">
        <v>0</v>
      </c>
      <c r="AF169" s="58">
        <f t="shared" ref="AF169:AG169" si="80">+AF154+AF158-AF164</f>
        <v>0</v>
      </c>
      <c r="AG169" s="58">
        <f t="shared" si="80"/>
        <v>0</v>
      </c>
    </row>
    <row r="170" spans="2:33">
      <c r="E170" s="65"/>
      <c r="F170" s="50"/>
      <c r="G170" s="50"/>
      <c r="I170" s="58">
        <f t="shared" si="77"/>
        <v>0</v>
      </c>
      <c r="J170" s="58">
        <f t="shared" si="77"/>
        <v>0</v>
      </c>
      <c r="K170" s="58">
        <f t="shared" si="77"/>
        <v>0</v>
      </c>
      <c r="L170" s="58">
        <f t="shared" si="77"/>
        <v>0</v>
      </c>
      <c r="M170" s="58">
        <f t="shared" si="77"/>
        <v>0</v>
      </c>
      <c r="N170" s="58">
        <f t="shared" si="77"/>
        <v>0</v>
      </c>
      <c r="O170" s="58">
        <f t="shared" si="77"/>
        <v>0</v>
      </c>
      <c r="P170" s="58">
        <f t="shared" si="77"/>
        <v>0</v>
      </c>
      <c r="Q170" s="58">
        <f t="shared" ref="Q170:W170" si="81">+Q155+Q159-Q165</f>
        <v>0</v>
      </c>
      <c r="R170" s="58">
        <f t="shared" si="81"/>
        <v>0</v>
      </c>
      <c r="S170" s="58">
        <f t="shared" si="81"/>
        <v>0</v>
      </c>
      <c r="T170" s="58">
        <f t="shared" si="81"/>
        <v>0</v>
      </c>
      <c r="U170" s="58">
        <f t="shared" si="81"/>
        <v>0</v>
      </c>
      <c r="V170" s="58">
        <f t="shared" si="81"/>
        <v>0</v>
      </c>
      <c r="W170" s="58">
        <f t="shared" si="81"/>
        <v>0</v>
      </c>
      <c r="Z170" s="58">
        <f t="shared" si="79"/>
        <v>0</v>
      </c>
      <c r="AA170" s="58">
        <f t="shared" si="79"/>
        <v>0</v>
      </c>
      <c r="AB170" s="58">
        <v>0</v>
      </c>
      <c r="AC170" s="58">
        <v>0</v>
      </c>
      <c r="AD170" s="58">
        <v>0</v>
      </c>
      <c r="AE170" s="58">
        <v>0</v>
      </c>
      <c r="AF170" s="58">
        <f t="shared" ref="AF170:AG170" si="82">+AF155+AF159-AF165</f>
        <v>0</v>
      </c>
      <c r="AG170" s="58">
        <f t="shared" si="82"/>
        <v>0</v>
      </c>
    </row>
    <row r="171" spans="2:33">
      <c r="E171" s="65"/>
      <c r="F171" s="50"/>
      <c r="G171" s="50"/>
      <c r="I171" s="58">
        <f t="shared" si="77"/>
        <v>0</v>
      </c>
      <c r="J171" s="58">
        <f t="shared" si="77"/>
        <v>0</v>
      </c>
      <c r="K171" s="58">
        <f t="shared" si="77"/>
        <v>0</v>
      </c>
      <c r="L171" s="58">
        <f t="shared" si="77"/>
        <v>0</v>
      </c>
      <c r="M171" s="58">
        <f t="shared" si="77"/>
        <v>0</v>
      </c>
      <c r="N171" s="58">
        <f t="shared" si="77"/>
        <v>0</v>
      </c>
      <c r="O171" s="58">
        <f t="shared" si="77"/>
        <v>0</v>
      </c>
      <c r="P171" s="58">
        <f t="shared" si="77"/>
        <v>0</v>
      </c>
      <c r="Q171" s="58">
        <f t="shared" ref="Q171:W171" si="83">+Q156+Q160-Q166</f>
        <v>0</v>
      </c>
      <c r="R171" s="58">
        <f t="shared" si="83"/>
        <v>0</v>
      </c>
      <c r="S171" s="58">
        <f t="shared" si="83"/>
        <v>0</v>
      </c>
      <c r="T171" s="58">
        <f t="shared" si="83"/>
        <v>0</v>
      </c>
      <c r="U171" s="58">
        <f t="shared" si="83"/>
        <v>0</v>
      </c>
      <c r="V171" s="58">
        <f t="shared" si="83"/>
        <v>0</v>
      </c>
      <c r="W171" s="58">
        <f t="shared" si="83"/>
        <v>0</v>
      </c>
      <c r="Z171" s="58">
        <f t="shared" si="79"/>
        <v>0</v>
      </c>
      <c r="AA171" s="58">
        <f t="shared" si="79"/>
        <v>0</v>
      </c>
      <c r="AB171" s="58">
        <v>0</v>
      </c>
      <c r="AC171" s="58">
        <v>0</v>
      </c>
      <c r="AD171" s="58">
        <v>0</v>
      </c>
      <c r="AE171" s="58">
        <v>0</v>
      </c>
      <c r="AF171" s="58">
        <f t="shared" ref="AF171:AG171" si="84">+AF156+AF160-AF166</f>
        <v>0</v>
      </c>
      <c r="AG171" s="58">
        <f t="shared" si="84"/>
        <v>0</v>
      </c>
    </row>
    <row r="172" spans="2:33">
      <c r="E172" s="65"/>
      <c r="F172" s="50"/>
      <c r="G172" s="50"/>
      <c r="I172" s="58">
        <f t="shared" ref="I172:O172" si="85">+I152-I167</f>
        <v>0</v>
      </c>
      <c r="J172" s="58">
        <f t="shared" si="85"/>
        <v>0</v>
      </c>
      <c r="K172" s="58">
        <f t="shared" si="85"/>
        <v>0</v>
      </c>
      <c r="L172" s="58">
        <f t="shared" si="85"/>
        <v>0</v>
      </c>
      <c r="M172" s="58">
        <f t="shared" si="85"/>
        <v>0</v>
      </c>
      <c r="N172" s="58">
        <f t="shared" si="85"/>
        <v>0</v>
      </c>
      <c r="O172" s="58">
        <f t="shared" si="85"/>
        <v>0</v>
      </c>
      <c r="P172" s="58">
        <f>+P152-P167</f>
        <v>0</v>
      </c>
      <c r="Q172" s="58">
        <f t="shared" ref="Q172:W172" si="86">+Q152-Q167</f>
        <v>0</v>
      </c>
      <c r="R172" s="58">
        <f t="shared" si="86"/>
        <v>0</v>
      </c>
      <c r="S172" s="58">
        <f t="shared" si="86"/>
        <v>0</v>
      </c>
      <c r="T172" s="58">
        <f t="shared" si="86"/>
        <v>0</v>
      </c>
      <c r="U172" s="58">
        <f t="shared" si="86"/>
        <v>0</v>
      </c>
      <c r="V172" s="58">
        <f t="shared" si="86"/>
        <v>0</v>
      </c>
      <c r="W172" s="58">
        <f t="shared" si="86"/>
        <v>0</v>
      </c>
      <c r="Z172" s="58">
        <f t="shared" ref="Z172:AA172" si="87">+Z152-Z167</f>
        <v>0</v>
      </c>
      <c r="AA172" s="58">
        <f t="shared" si="87"/>
        <v>0</v>
      </c>
      <c r="AB172" s="58">
        <v>0</v>
      </c>
      <c r="AC172" s="58">
        <v>0</v>
      </c>
      <c r="AD172" s="58">
        <v>0</v>
      </c>
      <c r="AE172" s="58">
        <v>0</v>
      </c>
      <c r="AF172" s="58">
        <f t="shared" ref="AF172:AG172" si="88">+AF152-AF167</f>
        <v>0</v>
      </c>
      <c r="AG172" s="58">
        <f t="shared" si="88"/>
        <v>0</v>
      </c>
    </row>
    <row r="173" spans="2:33">
      <c r="E173" s="65"/>
      <c r="F173" s="50"/>
      <c r="G173" s="50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AF173" s="58"/>
      <c r="AG173" s="58"/>
    </row>
    <row r="174" spans="2:33" ht="14.4">
      <c r="F174"/>
      <c r="G174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AF174" s="58"/>
    </row>
    <row r="175" spans="2:33" ht="14.4">
      <c r="F175"/>
      <c r="G175"/>
      <c r="I175" s="58"/>
      <c r="J175" s="58"/>
      <c r="K175" s="58"/>
      <c r="L175" s="58"/>
      <c r="M175" s="58"/>
      <c r="N175" s="58"/>
      <c r="O175" s="58"/>
      <c r="P175" s="58"/>
      <c r="Q175" s="58"/>
      <c r="R175" s="58">
        <f>+R153-R12</f>
        <v>0</v>
      </c>
      <c r="S175" s="58">
        <f>+S153-S12</f>
        <v>0</v>
      </c>
      <c r="T175" s="58">
        <f>+T153-T12</f>
        <v>0</v>
      </c>
      <c r="U175" s="58">
        <f>+U153-U12</f>
        <v>0</v>
      </c>
      <c r="V175" s="58"/>
      <c r="AF175" s="58"/>
    </row>
    <row r="176" spans="2:33" ht="14.4">
      <c r="F176"/>
      <c r="G176"/>
      <c r="I176" s="58"/>
      <c r="J176" s="58"/>
      <c r="K176" s="58"/>
      <c r="L176" s="58"/>
      <c r="M176" s="58"/>
      <c r="N176" s="58"/>
      <c r="O176" s="58"/>
      <c r="P176" s="58"/>
      <c r="Q176" s="58"/>
      <c r="R176" s="58">
        <f>+R80-R157</f>
        <v>0</v>
      </c>
      <c r="S176" s="40">
        <f>+S80-S157</f>
        <v>0</v>
      </c>
      <c r="T176" s="58">
        <f>+T80-T157</f>
        <v>0</v>
      </c>
      <c r="U176" s="58">
        <f>+U80-U157</f>
        <v>0</v>
      </c>
      <c r="V176" s="58"/>
      <c r="AC176" s="40"/>
      <c r="AF176" s="58"/>
    </row>
    <row r="177" spans="3:33" ht="14.4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 s="75">
        <f t="shared" ref="P177:U177" si="89">+P178+P179+P180</f>
        <v>630411807.34000003</v>
      </c>
      <c r="Q177" s="75">
        <f t="shared" si="89"/>
        <v>320422860</v>
      </c>
      <c r="R177" s="75">
        <f t="shared" si="89"/>
        <v>322883741.37</v>
      </c>
      <c r="S177" s="75">
        <f t="shared" si="89"/>
        <v>5797591567.6599998</v>
      </c>
      <c r="T177" s="75">
        <f t="shared" si="89"/>
        <v>323795697.65999997</v>
      </c>
      <c r="U177" s="75">
        <f t="shared" si="89"/>
        <v>313743697.67999995</v>
      </c>
      <c r="V177" s="78"/>
      <c r="W177"/>
      <c r="Z177" s="75">
        <f t="shared" ref="Z177:AE177" si="90">+Z178+Z179+Z180</f>
        <v>554798510.34000003</v>
      </c>
      <c r="AA177" s="75">
        <f t="shared" si="90"/>
        <v>277430402</v>
      </c>
      <c r="AB177" s="75">
        <f t="shared" si="90"/>
        <v>316736561.37</v>
      </c>
      <c r="AC177" s="75">
        <f t="shared" si="90"/>
        <v>225421891.66</v>
      </c>
      <c r="AD177" s="75">
        <f t="shared" si="90"/>
        <v>253855922.66</v>
      </c>
      <c r="AE177" s="75">
        <f t="shared" si="90"/>
        <v>1873739718.6800001</v>
      </c>
      <c r="AF177" s="78"/>
      <c r="AG177"/>
    </row>
    <row r="178" spans="3:33" ht="14.4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 s="43">
        <v>93578141.670000002</v>
      </c>
      <c r="Q178" s="43">
        <v>96931656.659999996</v>
      </c>
      <c r="R178" s="43">
        <v>100995734.09999999</v>
      </c>
      <c r="S178" s="43">
        <v>5576123150.4300003</v>
      </c>
      <c r="T178" s="43">
        <v>98600388.780000001</v>
      </c>
      <c r="U178" s="43">
        <v>92859983.409999996</v>
      </c>
      <c r="V178" s="79"/>
      <c r="W178"/>
      <c r="Z178" s="43">
        <v>56472747.670000002</v>
      </c>
      <c r="AA178" s="43">
        <v>77787716.659999996</v>
      </c>
      <c r="AB178" s="43">
        <v>68022739.099999994</v>
      </c>
      <c r="AC178" s="43">
        <v>70249491.430000007</v>
      </c>
      <c r="AD178" s="43">
        <v>70576736.780000001</v>
      </c>
      <c r="AE178" s="43">
        <v>1709003809.4100001</v>
      </c>
      <c r="AF178" s="79"/>
      <c r="AG178"/>
    </row>
    <row r="179" spans="3:33" ht="14.4">
      <c r="C179"/>
      <c r="D179"/>
      <c r="E179"/>
      <c r="F179"/>
      <c r="G179"/>
      <c r="H179"/>
      <c r="I179"/>
      <c r="J179"/>
      <c r="K179"/>
      <c r="L179"/>
      <c r="M179"/>
      <c r="N179"/>
      <c r="O179"/>
      <c r="P179" s="45">
        <v>374125166.31</v>
      </c>
      <c r="Q179" s="45">
        <v>58906174.270000003</v>
      </c>
      <c r="R179" s="45">
        <v>53233835.759999998</v>
      </c>
      <c r="S179" s="45">
        <v>56393485.289999999</v>
      </c>
      <c r="T179" s="45">
        <v>59590427.740000002</v>
      </c>
      <c r="U179" s="45">
        <v>54254169.350000001</v>
      </c>
      <c r="V179" s="80"/>
      <c r="W179"/>
      <c r="Z179" s="45">
        <v>368994343.31</v>
      </c>
      <c r="AA179" s="45">
        <v>49232448.270000003</v>
      </c>
      <c r="AB179" s="45">
        <v>125462968.75999999</v>
      </c>
      <c r="AC179" s="45">
        <v>28750804.289999999</v>
      </c>
      <c r="AD179" s="45">
        <v>40805520.740000002</v>
      </c>
      <c r="AE179" s="45">
        <v>37718729.350000001</v>
      </c>
      <c r="AF179" s="80"/>
      <c r="AG179"/>
    </row>
    <row r="180" spans="3:33" ht="14.4">
      <c r="C180"/>
      <c r="D180"/>
      <c r="E180"/>
      <c r="F180"/>
      <c r="G180"/>
      <c r="H180"/>
      <c r="I180"/>
      <c r="J180"/>
      <c r="K180"/>
      <c r="L180"/>
      <c r="M180"/>
      <c r="N180"/>
      <c r="O180"/>
      <c r="P180" s="47">
        <v>162708499.36000001</v>
      </c>
      <c r="Q180" s="47">
        <v>164585029.06999999</v>
      </c>
      <c r="R180" s="47">
        <v>168654171.50999999</v>
      </c>
      <c r="S180" s="47">
        <v>165074931.94</v>
      </c>
      <c r="T180" s="47">
        <v>165604881.13999999</v>
      </c>
      <c r="U180" s="47">
        <v>166629544.91999999</v>
      </c>
      <c r="V180" s="81"/>
      <c r="W180"/>
      <c r="Z180" s="47">
        <v>129331419.36</v>
      </c>
      <c r="AA180" s="47">
        <v>150410237.06999999</v>
      </c>
      <c r="AB180" s="47">
        <v>123250853.51000001</v>
      </c>
      <c r="AC180" s="47">
        <v>126421595.94</v>
      </c>
      <c r="AD180" s="47">
        <v>142473665.13999999</v>
      </c>
      <c r="AE180" s="47">
        <v>127017179.92</v>
      </c>
      <c r="AF180" s="81"/>
      <c r="AG180"/>
    </row>
    <row r="181" spans="3:33" ht="14.4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 s="76">
        <f t="shared" ref="P181:U181" si="91">+P182+P183+P184</f>
        <v>41651621</v>
      </c>
      <c r="Q181" s="76">
        <f t="shared" si="91"/>
        <v>36370384</v>
      </c>
      <c r="R181" s="76">
        <f t="shared" si="91"/>
        <v>40392929</v>
      </c>
      <c r="S181" s="76">
        <f t="shared" si="91"/>
        <v>37283906</v>
      </c>
      <c r="T181" s="76">
        <f t="shared" si="91"/>
        <v>41697919</v>
      </c>
      <c r="U181" s="76">
        <f t="shared" si="91"/>
        <v>41639304</v>
      </c>
      <c r="V181" s="82"/>
      <c r="W181"/>
      <c r="Z181" s="76">
        <f t="shared" ref="Z181:AE181" si="92">+Z182+Z183+Z184</f>
        <v>15033055</v>
      </c>
      <c r="AA181" s="76">
        <f t="shared" si="92"/>
        <v>27608879</v>
      </c>
      <c r="AB181" s="76">
        <f t="shared" si="92"/>
        <v>16717834</v>
      </c>
      <c r="AC181" s="76">
        <f t="shared" si="92"/>
        <v>27669712</v>
      </c>
      <c r="AD181" s="76">
        <f t="shared" si="92"/>
        <v>16745904</v>
      </c>
      <c r="AE181" s="76">
        <f t="shared" si="92"/>
        <v>48410227</v>
      </c>
      <c r="AF181" s="82"/>
      <c r="AG181"/>
    </row>
    <row r="182" spans="3:33" ht="14.4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 s="43">
        <v>20569897</v>
      </c>
      <c r="Q182" s="43">
        <v>15818277</v>
      </c>
      <c r="R182" s="43">
        <v>18390188</v>
      </c>
      <c r="S182" s="43">
        <v>16315802</v>
      </c>
      <c r="T182" s="43">
        <v>19316480</v>
      </c>
      <c r="U182" s="43">
        <v>19319346</v>
      </c>
      <c r="V182" s="79"/>
      <c r="W182"/>
      <c r="Z182" s="43">
        <v>7188949</v>
      </c>
      <c r="AA182" s="43">
        <v>11987333</v>
      </c>
      <c r="AB182" s="43">
        <v>7576735</v>
      </c>
      <c r="AC182" s="43">
        <v>11855702</v>
      </c>
      <c r="AD182" s="43">
        <v>7977285</v>
      </c>
      <c r="AE182" s="43">
        <v>21460560</v>
      </c>
      <c r="AF182" s="79"/>
      <c r="AG182"/>
    </row>
    <row r="183" spans="3:33" ht="14.4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 s="45">
        <v>8779355</v>
      </c>
      <c r="Q183" s="45">
        <v>8195264</v>
      </c>
      <c r="R183" s="45">
        <v>9604406</v>
      </c>
      <c r="S183" s="45">
        <v>8499424</v>
      </c>
      <c r="T183" s="45">
        <v>9869058</v>
      </c>
      <c r="U183" s="45">
        <v>9785059</v>
      </c>
      <c r="V183" s="80"/>
      <c r="W183"/>
      <c r="Z183" s="45">
        <v>3551917</v>
      </c>
      <c r="AA183" s="45">
        <v>6303182</v>
      </c>
      <c r="AB183" s="45">
        <v>3965296</v>
      </c>
      <c r="AC183" s="45">
        <v>6308660</v>
      </c>
      <c r="AD183" s="45">
        <v>4044064</v>
      </c>
      <c r="AE183" s="45">
        <v>11124950</v>
      </c>
      <c r="AF183" s="80"/>
      <c r="AG183"/>
    </row>
    <row r="184" spans="3:33" ht="14.4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 s="47">
        <v>12302369</v>
      </c>
      <c r="Q184" s="47">
        <v>12356843</v>
      </c>
      <c r="R184" s="47">
        <v>12398335</v>
      </c>
      <c r="S184" s="47">
        <v>12468680</v>
      </c>
      <c r="T184" s="47">
        <v>12512381</v>
      </c>
      <c r="U184" s="47">
        <v>12534899</v>
      </c>
      <c r="V184" s="81"/>
      <c r="W184"/>
      <c r="Z184" s="47">
        <v>4292189</v>
      </c>
      <c r="AA184" s="47">
        <v>9318364</v>
      </c>
      <c r="AB184" s="47">
        <v>5175803</v>
      </c>
      <c r="AC184" s="47">
        <v>9505350</v>
      </c>
      <c r="AD184" s="47">
        <v>4724555</v>
      </c>
      <c r="AE184" s="47">
        <v>15824717</v>
      </c>
      <c r="AF184" s="81"/>
      <c r="AG184"/>
    </row>
    <row r="185" spans="3:33" ht="14.4">
      <c r="C185"/>
      <c r="D185"/>
      <c r="E185"/>
      <c r="F185"/>
      <c r="G185"/>
      <c r="H185"/>
      <c r="I185"/>
      <c r="J185"/>
      <c r="K185"/>
      <c r="L185"/>
      <c r="M185"/>
      <c r="N185"/>
      <c r="O185"/>
      <c r="W185"/>
      <c r="AG185"/>
    </row>
    <row r="186" spans="3:33" ht="14.4">
      <c r="C186"/>
      <c r="D186"/>
      <c r="E186"/>
      <c r="F186"/>
      <c r="G186"/>
      <c r="H186"/>
      <c r="I186"/>
      <c r="J186"/>
      <c r="K186"/>
      <c r="L186"/>
      <c r="M186"/>
      <c r="N186"/>
      <c r="O186"/>
      <c r="W186"/>
      <c r="AG186"/>
    </row>
    <row r="187" spans="3:33" ht="14.4">
      <c r="P187" s="58">
        <f t="shared" ref="P187:U187" si="93">+P153-P177</f>
        <v>0</v>
      </c>
      <c r="Q187" s="58">
        <f t="shared" si="93"/>
        <v>0</v>
      </c>
      <c r="R187" s="58">
        <f t="shared" si="93"/>
        <v>0</v>
      </c>
      <c r="S187" s="58">
        <f t="shared" si="93"/>
        <v>0</v>
      </c>
      <c r="T187" s="58">
        <f t="shared" si="93"/>
        <v>0</v>
      </c>
      <c r="U187" s="58">
        <f t="shared" si="93"/>
        <v>0</v>
      </c>
      <c r="V187" s="58"/>
      <c r="W187"/>
      <c r="Z187" s="58">
        <f t="shared" ref="Z187:AE187" si="94">+Z153-Z177</f>
        <v>0</v>
      </c>
      <c r="AA187" s="58">
        <f t="shared" si="94"/>
        <v>0</v>
      </c>
      <c r="AB187" s="58">
        <f t="shared" si="94"/>
        <v>0</v>
      </c>
      <c r="AC187" s="58">
        <f t="shared" si="94"/>
        <v>0</v>
      </c>
      <c r="AD187" s="58">
        <f t="shared" si="94"/>
        <v>0</v>
      </c>
      <c r="AE187" s="58">
        <f t="shared" si="94"/>
        <v>0</v>
      </c>
      <c r="AF187" s="58"/>
      <c r="AG187"/>
    </row>
    <row r="188" spans="3:33">
      <c r="P188" s="58">
        <f t="shared" ref="P188:U195" si="95">+P154-P178</f>
        <v>0</v>
      </c>
      <c r="Q188" s="58">
        <f t="shared" si="95"/>
        <v>0</v>
      </c>
      <c r="R188" s="58">
        <f t="shared" si="95"/>
        <v>0</v>
      </c>
      <c r="S188" s="58">
        <f t="shared" si="95"/>
        <v>0</v>
      </c>
      <c r="T188" s="58">
        <f t="shared" si="95"/>
        <v>0</v>
      </c>
      <c r="U188" s="58">
        <f t="shared" si="95"/>
        <v>0</v>
      </c>
      <c r="V188" s="58"/>
      <c r="Z188" s="58">
        <f t="shared" ref="Z188:AE195" si="96">+Z154-Z178</f>
        <v>0</v>
      </c>
      <c r="AA188" s="58">
        <f t="shared" si="96"/>
        <v>0</v>
      </c>
      <c r="AB188" s="58">
        <f t="shared" si="96"/>
        <v>0</v>
      </c>
      <c r="AC188" s="58">
        <f t="shared" si="96"/>
        <v>0</v>
      </c>
      <c r="AD188" s="58">
        <f t="shared" si="96"/>
        <v>0</v>
      </c>
      <c r="AE188" s="58">
        <f t="shared" si="96"/>
        <v>0</v>
      </c>
      <c r="AF188" s="58"/>
    </row>
    <row r="189" spans="3:33">
      <c r="P189" s="58">
        <f t="shared" si="95"/>
        <v>0</v>
      </c>
      <c r="Q189" s="58">
        <f t="shared" si="95"/>
        <v>0</v>
      </c>
      <c r="R189" s="58">
        <f t="shared" si="95"/>
        <v>0</v>
      </c>
      <c r="S189" s="58">
        <f t="shared" si="95"/>
        <v>0</v>
      </c>
      <c r="T189" s="58">
        <f t="shared" si="95"/>
        <v>0</v>
      </c>
      <c r="U189" s="58">
        <f t="shared" si="95"/>
        <v>0</v>
      </c>
      <c r="V189" s="58"/>
      <c r="Z189" s="58">
        <f t="shared" si="96"/>
        <v>0</v>
      </c>
      <c r="AA189" s="58">
        <f t="shared" si="96"/>
        <v>0</v>
      </c>
      <c r="AB189" s="58">
        <f t="shared" si="96"/>
        <v>0</v>
      </c>
      <c r="AC189" s="58">
        <f t="shared" si="96"/>
        <v>0</v>
      </c>
      <c r="AD189" s="58">
        <f t="shared" si="96"/>
        <v>0</v>
      </c>
      <c r="AE189" s="58">
        <f t="shared" si="96"/>
        <v>0</v>
      </c>
      <c r="AF189" s="58"/>
    </row>
    <row r="190" spans="3:33">
      <c r="P190" s="58">
        <f t="shared" si="95"/>
        <v>0</v>
      </c>
      <c r="Q190" s="58">
        <f t="shared" si="95"/>
        <v>0</v>
      </c>
      <c r="R190" s="58">
        <f t="shared" si="95"/>
        <v>0</v>
      </c>
      <c r="S190" s="58">
        <f t="shared" si="95"/>
        <v>0</v>
      </c>
      <c r="T190" s="58">
        <f t="shared" si="95"/>
        <v>0</v>
      </c>
      <c r="U190" s="58">
        <f t="shared" si="95"/>
        <v>0</v>
      </c>
      <c r="V190" s="58"/>
      <c r="Z190" s="58">
        <f t="shared" si="96"/>
        <v>0</v>
      </c>
      <c r="AA190" s="58">
        <f t="shared" si="96"/>
        <v>0</v>
      </c>
      <c r="AB190" s="58">
        <f t="shared" si="96"/>
        <v>0</v>
      </c>
      <c r="AC190" s="58">
        <f t="shared" si="96"/>
        <v>0</v>
      </c>
      <c r="AD190" s="58">
        <f t="shared" si="96"/>
        <v>0</v>
      </c>
      <c r="AE190" s="58">
        <f t="shared" si="96"/>
        <v>0</v>
      </c>
      <c r="AF190" s="58"/>
    </row>
    <row r="191" spans="3:33">
      <c r="P191" s="58">
        <f t="shared" si="95"/>
        <v>0</v>
      </c>
      <c r="Q191" s="58">
        <f t="shared" si="95"/>
        <v>0</v>
      </c>
      <c r="R191" s="58">
        <f t="shared" si="95"/>
        <v>0</v>
      </c>
      <c r="S191" s="58">
        <f t="shared" si="95"/>
        <v>0</v>
      </c>
      <c r="T191" s="58">
        <f t="shared" si="95"/>
        <v>0</v>
      </c>
      <c r="U191" s="58">
        <f t="shared" si="95"/>
        <v>0</v>
      </c>
      <c r="V191" s="58"/>
      <c r="Z191" s="58">
        <f t="shared" si="96"/>
        <v>0</v>
      </c>
      <c r="AA191" s="58">
        <f t="shared" si="96"/>
        <v>0</v>
      </c>
      <c r="AB191" s="58">
        <f t="shared" si="96"/>
        <v>0</v>
      </c>
      <c r="AC191" s="58">
        <f t="shared" si="96"/>
        <v>0</v>
      </c>
      <c r="AD191" s="58">
        <f t="shared" si="96"/>
        <v>0</v>
      </c>
      <c r="AE191" s="58">
        <f t="shared" si="96"/>
        <v>0</v>
      </c>
      <c r="AF191" s="58"/>
    </row>
    <row r="192" spans="3:33">
      <c r="P192" s="58">
        <f t="shared" si="95"/>
        <v>0</v>
      </c>
      <c r="Q192" s="58">
        <f t="shared" si="95"/>
        <v>0</v>
      </c>
      <c r="R192" s="58">
        <f t="shared" si="95"/>
        <v>0</v>
      </c>
      <c r="S192" s="58">
        <f t="shared" si="95"/>
        <v>0</v>
      </c>
      <c r="T192" s="58">
        <f t="shared" si="95"/>
        <v>0</v>
      </c>
      <c r="U192" s="58">
        <f t="shared" si="95"/>
        <v>0</v>
      </c>
      <c r="V192" s="58"/>
      <c r="Z192" s="58">
        <f t="shared" si="96"/>
        <v>0</v>
      </c>
      <c r="AA192" s="58">
        <f t="shared" si="96"/>
        <v>0</v>
      </c>
      <c r="AB192" s="58">
        <f t="shared" si="96"/>
        <v>0</v>
      </c>
      <c r="AC192" s="58">
        <f t="shared" si="96"/>
        <v>0</v>
      </c>
      <c r="AD192" s="58">
        <f t="shared" si="96"/>
        <v>0</v>
      </c>
      <c r="AE192" s="58">
        <f t="shared" si="96"/>
        <v>0</v>
      </c>
      <c r="AF192" s="58"/>
    </row>
    <row r="193" spans="2:33">
      <c r="P193" s="58">
        <f t="shared" si="95"/>
        <v>0</v>
      </c>
      <c r="Q193" s="58">
        <f t="shared" si="95"/>
        <v>0</v>
      </c>
      <c r="R193" s="58">
        <f t="shared" si="95"/>
        <v>0</v>
      </c>
      <c r="S193" s="58">
        <f t="shared" si="95"/>
        <v>0</v>
      </c>
      <c r="T193" s="58">
        <f t="shared" si="95"/>
        <v>0</v>
      </c>
      <c r="U193" s="58">
        <f t="shared" si="95"/>
        <v>0</v>
      </c>
      <c r="V193" s="58"/>
      <c r="Z193" s="58">
        <f t="shared" si="96"/>
        <v>0</v>
      </c>
      <c r="AA193" s="58">
        <f t="shared" si="96"/>
        <v>0</v>
      </c>
      <c r="AB193" s="58">
        <f t="shared" si="96"/>
        <v>0</v>
      </c>
      <c r="AC193" s="58">
        <f t="shared" si="96"/>
        <v>0</v>
      </c>
      <c r="AD193" s="58">
        <f t="shared" si="96"/>
        <v>0</v>
      </c>
      <c r="AE193" s="58">
        <f t="shared" si="96"/>
        <v>0</v>
      </c>
      <c r="AF193" s="58"/>
    </row>
    <row r="194" spans="2:33">
      <c r="P194" s="58">
        <f t="shared" si="95"/>
        <v>0</v>
      </c>
      <c r="Q194" s="58">
        <f t="shared" si="95"/>
        <v>0</v>
      </c>
      <c r="R194" s="58">
        <f t="shared" si="95"/>
        <v>0</v>
      </c>
      <c r="S194" s="58">
        <f t="shared" si="95"/>
        <v>0</v>
      </c>
      <c r="T194" s="58">
        <f t="shared" si="95"/>
        <v>0</v>
      </c>
      <c r="U194" s="58">
        <f t="shared" si="95"/>
        <v>0</v>
      </c>
      <c r="V194" s="58"/>
      <c r="Z194" s="58">
        <f t="shared" si="96"/>
        <v>0</v>
      </c>
      <c r="AA194" s="58">
        <f t="shared" si="96"/>
        <v>0</v>
      </c>
      <c r="AB194" s="58">
        <f t="shared" si="96"/>
        <v>0</v>
      </c>
      <c r="AC194" s="58">
        <f t="shared" si="96"/>
        <v>0</v>
      </c>
      <c r="AD194" s="58">
        <f t="shared" si="96"/>
        <v>0</v>
      </c>
      <c r="AE194" s="58">
        <f t="shared" si="96"/>
        <v>0</v>
      </c>
      <c r="AF194" s="58"/>
    </row>
    <row r="195" spans="2:33">
      <c r="P195" s="58">
        <f t="shared" si="95"/>
        <v>0</v>
      </c>
      <c r="Q195" s="58">
        <f t="shared" si="95"/>
        <v>0</v>
      </c>
      <c r="R195" s="58">
        <f t="shared" si="95"/>
        <v>0</v>
      </c>
      <c r="S195" s="58">
        <f t="shared" si="95"/>
        <v>0</v>
      </c>
      <c r="T195" s="58">
        <f t="shared" si="95"/>
        <v>0</v>
      </c>
      <c r="U195" s="58">
        <f t="shared" si="95"/>
        <v>0</v>
      </c>
      <c r="V195" s="58"/>
      <c r="Z195" s="58">
        <f t="shared" si="96"/>
        <v>0</v>
      </c>
      <c r="AA195" s="58">
        <f t="shared" si="96"/>
        <v>0</v>
      </c>
      <c r="AB195" s="58">
        <f t="shared" si="96"/>
        <v>0</v>
      </c>
      <c r="AC195" s="58">
        <f t="shared" si="96"/>
        <v>0</v>
      </c>
      <c r="AD195" s="58">
        <f t="shared" si="96"/>
        <v>0</v>
      </c>
      <c r="AE195" s="58">
        <f t="shared" si="96"/>
        <v>0</v>
      </c>
      <c r="AF195" s="58"/>
    </row>
    <row r="198" spans="2:33" ht="14.4">
      <c r="F198"/>
      <c r="G198"/>
      <c r="I198" s="58"/>
      <c r="J198" s="58"/>
      <c r="K198" s="58"/>
      <c r="L198" s="58"/>
      <c r="M198" s="58"/>
      <c r="N198" s="58"/>
      <c r="O198" s="58"/>
      <c r="P198" s="58"/>
      <c r="R198" s="5">
        <v>4126357</v>
      </c>
      <c r="V198" s="58"/>
      <c r="AB198" s="5">
        <v>2347880</v>
      </c>
      <c r="AF198" s="58"/>
    </row>
    <row r="199" spans="2:33" ht="14.4">
      <c r="F199"/>
      <c r="G199"/>
      <c r="I199" s="58"/>
      <c r="J199" s="58"/>
      <c r="K199" s="58"/>
      <c r="L199" s="58"/>
      <c r="M199" s="58"/>
      <c r="N199" s="58"/>
      <c r="O199" s="58"/>
      <c r="P199" s="58"/>
      <c r="R199" s="5">
        <v>4126357</v>
      </c>
      <c r="V199" s="58"/>
      <c r="AB199" s="5">
        <v>2347880</v>
      </c>
      <c r="AF199" s="58"/>
    </row>
    <row r="200" spans="2:33" ht="14.4">
      <c r="F200"/>
      <c r="G200"/>
      <c r="I200" s="58"/>
      <c r="J200" s="58"/>
      <c r="K200" s="58"/>
      <c r="L200" s="58"/>
      <c r="M200" s="58"/>
      <c r="N200" s="58"/>
      <c r="O200" s="58"/>
      <c r="P200" s="58"/>
      <c r="R200" s="5">
        <v>130306</v>
      </c>
      <c r="V200" s="58"/>
      <c r="AB200" s="5">
        <v>74144</v>
      </c>
      <c r="AF200" s="58"/>
    </row>
    <row r="201" spans="2:33" ht="14.4">
      <c r="F201"/>
      <c r="G201"/>
      <c r="I201" s="58"/>
      <c r="J201" s="58"/>
      <c r="K201" s="58"/>
      <c r="L201" s="58"/>
      <c r="M201" s="58"/>
      <c r="N201" s="58"/>
      <c r="O201" s="58"/>
      <c r="P201" s="58"/>
      <c r="R201" s="5">
        <v>130306</v>
      </c>
      <c r="V201" s="58"/>
      <c r="AB201" s="5">
        <v>74144</v>
      </c>
      <c r="AF201" s="58"/>
    </row>
    <row r="202" spans="2:33" ht="30.6">
      <c r="B202" s="59" t="str">
        <f>+B35</f>
        <v>1 - ADMINISTRACION CENTRAL</v>
      </c>
      <c r="C202" s="59" t="s">
        <v>4</v>
      </c>
      <c r="D202" s="59" t="s">
        <v>131</v>
      </c>
      <c r="E202" s="59" t="s">
        <v>6</v>
      </c>
      <c r="F202" s="59" t="s">
        <v>7</v>
      </c>
      <c r="G202" s="59" t="s">
        <v>34</v>
      </c>
      <c r="H202" s="59" t="s">
        <v>8</v>
      </c>
      <c r="I202" s="59" t="s">
        <v>8</v>
      </c>
      <c r="J202" s="59" t="s">
        <v>19</v>
      </c>
      <c r="K202" s="59" t="s">
        <v>20</v>
      </c>
      <c r="L202" s="59" t="s">
        <v>21</v>
      </c>
      <c r="M202" s="59" t="s">
        <v>22</v>
      </c>
      <c r="N202" s="59" t="s">
        <v>25</v>
      </c>
      <c r="O202" s="59" t="s">
        <v>36</v>
      </c>
      <c r="P202" s="59" t="s">
        <v>123</v>
      </c>
      <c r="R202" s="5">
        <v>1654329</v>
      </c>
      <c r="V202" s="59"/>
      <c r="W202" s="59" t="s">
        <v>11</v>
      </c>
      <c r="Z202" s="59" t="s">
        <v>124</v>
      </c>
      <c r="AB202" s="5">
        <v>0</v>
      </c>
      <c r="AF202" s="59"/>
      <c r="AG202" s="59" t="s">
        <v>11</v>
      </c>
    </row>
    <row r="203" spans="2:33">
      <c r="B203" s="22" t="str">
        <f>+B36</f>
        <v>1 - ADMINISTRACION CENTRAL</v>
      </c>
      <c r="C203" s="22"/>
      <c r="D203" s="22" t="s">
        <v>9</v>
      </c>
      <c r="E203" s="22">
        <f>+E204+E272</f>
        <v>0</v>
      </c>
      <c r="F203" s="22">
        <f>+F204+F272</f>
        <v>0</v>
      </c>
      <c r="G203" s="22"/>
      <c r="H203" s="22">
        <f>+H204+H272</f>
        <v>4414191657</v>
      </c>
      <c r="I203" s="22">
        <f>+I204+I272</f>
        <v>4414191657</v>
      </c>
      <c r="J203" s="22">
        <f t="shared" ref="J203:W203" si="97">+J204+J272</f>
        <v>322837682.06999999</v>
      </c>
      <c r="K203" s="22">
        <f t="shared" si="97"/>
        <v>0</v>
      </c>
      <c r="L203" s="22">
        <f t="shared" si="97"/>
        <v>0</v>
      </c>
      <c r="M203" s="22">
        <f t="shared" si="97"/>
        <v>0</v>
      </c>
      <c r="N203" s="22">
        <f t="shared" si="97"/>
        <v>322837682.06999999</v>
      </c>
      <c r="O203" s="22">
        <f t="shared" si="97"/>
        <v>4737029339.0699997</v>
      </c>
      <c r="P203" s="22">
        <f t="shared" si="97"/>
        <v>672063428.34000003</v>
      </c>
      <c r="R203" s="5">
        <v>1654329</v>
      </c>
      <c r="V203" s="22"/>
      <c r="W203" s="22">
        <f t="shared" si="97"/>
        <v>7947885434.710001</v>
      </c>
      <c r="Z203" s="22">
        <f t="shared" ref="Z203" si="98">+Z204+Z272</f>
        <v>569831565.34000003</v>
      </c>
      <c r="AB203" s="5">
        <v>0</v>
      </c>
      <c r="AF203" s="22"/>
      <c r="AG203" s="22">
        <f t="shared" ref="AG203" si="99">+AG204+AG272</f>
        <v>3654168617.71</v>
      </c>
    </row>
    <row r="204" spans="2:33">
      <c r="B204" s="23" t="str">
        <f>+B37</f>
        <v>1 - ADMINISTRACION CENTRAL</v>
      </c>
      <c r="C204" s="23"/>
      <c r="D204" s="23" t="s">
        <v>37</v>
      </c>
      <c r="E204" s="23">
        <f>+E205+E227+E248</f>
        <v>0</v>
      </c>
      <c r="F204" s="23">
        <f>+F205+F227+F248</f>
        <v>0</v>
      </c>
      <c r="G204" s="23"/>
      <c r="H204" s="23">
        <f>+H205+H227+H248</f>
        <v>4414191657</v>
      </c>
      <c r="I204" s="23">
        <f>+I205+I227+I248</f>
        <v>4414191657</v>
      </c>
      <c r="J204" s="23">
        <f t="shared" ref="J204:W204" si="100">+J205+J227+J248</f>
        <v>322837682.06999999</v>
      </c>
      <c r="K204" s="23">
        <f t="shared" si="100"/>
        <v>0</v>
      </c>
      <c r="L204" s="23">
        <f t="shared" si="100"/>
        <v>0</v>
      </c>
      <c r="M204" s="23">
        <f t="shared" si="100"/>
        <v>0</v>
      </c>
      <c r="N204" s="23">
        <f t="shared" si="100"/>
        <v>322837682.06999999</v>
      </c>
      <c r="O204" s="23">
        <f t="shared" si="100"/>
        <v>4737029339.0699997</v>
      </c>
      <c r="P204" s="23">
        <f t="shared" si="100"/>
        <v>672063428.34000003</v>
      </c>
      <c r="R204" s="5">
        <v>1603686</v>
      </c>
      <c r="V204" s="23"/>
      <c r="W204" s="23">
        <f t="shared" si="100"/>
        <v>7947885434.710001</v>
      </c>
      <c r="Z204" s="23">
        <f t="shared" ref="Z204" si="101">+Z205+Z227+Z248</f>
        <v>569831565.34000003</v>
      </c>
      <c r="AB204" s="5">
        <v>0</v>
      </c>
      <c r="AF204" s="23"/>
      <c r="AG204" s="23">
        <f t="shared" ref="AG204" si="102">+AG205+AG227+AG248</f>
        <v>3654168617.71</v>
      </c>
    </row>
    <row r="205" spans="2:33">
      <c r="B205" s="26" t="s">
        <v>38</v>
      </c>
      <c r="C205" s="26" t="s">
        <v>38</v>
      </c>
      <c r="D205" s="26" t="s">
        <v>38</v>
      </c>
      <c r="E205" s="26">
        <f>SUM(E206:E226)</f>
        <v>0</v>
      </c>
      <c r="F205" s="26">
        <f>SUM(F206:F226)</f>
        <v>0</v>
      </c>
      <c r="G205" s="26">
        <f>SUM(G206:G226)</f>
        <v>0</v>
      </c>
      <c r="H205" s="26">
        <f>SUM(H206:H226)</f>
        <v>1633565010</v>
      </c>
      <c r="I205" s="26">
        <f>SUM(I206:I226)</f>
        <v>1633565010</v>
      </c>
      <c r="J205" s="26">
        <f t="shared" ref="J205:W205" si="103">SUM(J206:J226)</f>
        <v>50673.63</v>
      </c>
      <c r="K205" s="26">
        <f t="shared" si="103"/>
        <v>0</v>
      </c>
      <c r="L205" s="26">
        <f t="shared" si="103"/>
        <v>0</v>
      </c>
      <c r="M205" s="26">
        <f t="shared" si="103"/>
        <v>0</v>
      </c>
      <c r="N205" s="26">
        <f t="shared" si="103"/>
        <v>50673.63</v>
      </c>
      <c r="O205" s="26">
        <f t="shared" si="103"/>
        <v>1633615683.6300001</v>
      </c>
      <c r="P205" s="26">
        <f t="shared" si="103"/>
        <v>114148038.67</v>
      </c>
      <c r="R205" s="5">
        <v>1603686</v>
      </c>
      <c r="V205" s="26"/>
      <c r="W205" s="26">
        <f t="shared" si="103"/>
        <v>6168819045.0500002</v>
      </c>
      <c r="Z205" s="26">
        <f t="shared" ref="Z205" si="104">SUM(Z206:Z226)</f>
        <v>63661696.670000002</v>
      </c>
      <c r="AB205" s="5">
        <v>0</v>
      </c>
      <c r="AF205" s="26"/>
      <c r="AG205" s="26">
        <f t="shared" ref="AG205" si="105">SUM(AG206:AG226)</f>
        <v>2120159805.05</v>
      </c>
    </row>
    <row r="206" spans="2:33">
      <c r="B206" s="19" t="str">
        <f t="shared" ref="B206:G221" si="106">+B14</f>
        <v>1 - ADMINISTRACION CENTRAL</v>
      </c>
      <c r="C206" s="19" t="str">
        <f t="shared" si="106"/>
        <v>1-ACUEDUCTO</v>
      </c>
      <c r="D206" s="19" t="str">
        <f t="shared" si="106"/>
        <v>05-Cargo Fijo</v>
      </c>
      <c r="E206" s="19" t="str">
        <f t="shared" si="106"/>
        <v>1.1.02.05.001.06 - Comercio y distribucion; alojamiento; servicios de suministro de comidas y bebidas; servicios de transporte; y servicios de distribucion de electricidad, gas y agua</v>
      </c>
      <c r="F206" s="19" t="str">
        <f t="shared" si="106"/>
        <v>1.2.3.2.09-VENTA DE BIENES Y SERVICIOS</v>
      </c>
      <c r="G206" s="19" t="str">
        <f t="shared" si="106"/>
        <v>4-Comercio y distribución alojamiento servicios de</v>
      </c>
      <c r="H206" s="19">
        <f t="shared" ref="H206:W221" si="107">+H14+H82</f>
        <v>231536901</v>
      </c>
      <c r="I206" s="19">
        <f t="shared" si="107"/>
        <v>231536901</v>
      </c>
      <c r="J206" s="19">
        <f t="shared" si="107"/>
        <v>0</v>
      </c>
      <c r="K206" s="19">
        <f t="shared" si="107"/>
        <v>0</v>
      </c>
      <c r="L206" s="19">
        <f t="shared" si="107"/>
        <v>0</v>
      </c>
      <c r="M206" s="19">
        <f t="shared" si="107"/>
        <v>0</v>
      </c>
      <c r="N206" s="19">
        <f t="shared" si="107"/>
        <v>0</v>
      </c>
      <c r="O206" s="19">
        <f t="shared" si="107"/>
        <v>231536901</v>
      </c>
      <c r="P206" s="19">
        <f t="shared" si="107"/>
        <v>21073001</v>
      </c>
      <c r="R206" s="5">
        <v>50643</v>
      </c>
      <c r="V206" s="19"/>
      <c r="W206" s="19">
        <f t="shared" si="107"/>
        <v>134019114</v>
      </c>
      <c r="Z206" s="19">
        <f t="shared" ref="Z206:Z226" si="108">+Z14+Z82</f>
        <v>19800746</v>
      </c>
      <c r="AB206" s="5">
        <v>0</v>
      </c>
      <c r="AF206" s="19"/>
      <c r="AG206" s="19">
        <f t="shared" ref="AG206:AG221" si="109">+AG14+AG82</f>
        <v>123544402</v>
      </c>
    </row>
    <row r="207" spans="2:33">
      <c r="B207" s="19" t="str">
        <f t="shared" si="106"/>
        <v>1 - ADMINISTRACION CENTRAL</v>
      </c>
      <c r="C207" s="19" t="str">
        <f t="shared" si="106"/>
        <v>1-ACUEDUCTO</v>
      </c>
      <c r="D207" s="19" t="str">
        <f t="shared" si="106"/>
        <v>06-CMO</v>
      </c>
      <c r="E207" s="19" t="str">
        <f t="shared" si="106"/>
        <v>1.1.02.05.001.06 - Comercio y distribucion; alojamiento; servicios de suministro de comidas y bebidas; servicios de transporte; y servicios de distribucion de electricidad, gas y agua</v>
      </c>
      <c r="F207" s="19" t="str">
        <f t="shared" si="106"/>
        <v>1.2.3.2.09-VENTA DE BIENES Y SERVICIOS</v>
      </c>
      <c r="G207" s="19" t="str">
        <f t="shared" si="106"/>
        <v>4-Comercio y distribución alojamiento servicios de</v>
      </c>
      <c r="H207" s="19">
        <f t="shared" si="107"/>
        <v>445944118</v>
      </c>
      <c r="I207" s="19">
        <f t="shared" si="107"/>
        <v>445944118</v>
      </c>
      <c r="J207" s="19">
        <f t="shared" si="107"/>
        <v>0</v>
      </c>
      <c r="K207" s="19">
        <f t="shared" si="107"/>
        <v>0</v>
      </c>
      <c r="L207" s="19">
        <f t="shared" si="107"/>
        <v>0</v>
      </c>
      <c r="M207" s="19">
        <f t="shared" si="107"/>
        <v>0</v>
      </c>
      <c r="N207" s="19">
        <f t="shared" si="107"/>
        <v>0</v>
      </c>
      <c r="O207" s="19">
        <f t="shared" si="107"/>
        <v>445944118</v>
      </c>
      <c r="P207" s="19">
        <f t="shared" si="107"/>
        <v>39692326</v>
      </c>
      <c r="R207" s="5">
        <v>50643</v>
      </c>
      <c r="V207" s="19"/>
      <c r="W207" s="19">
        <f t="shared" si="107"/>
        <v>218532161</v>
      </c>
      <c r="Z207" s="19">
        <f t="shared" si="108"/>
        <v>22931275</v>
      </c>
      <c r="AB207" s="5">
        <v>0</v>
      </c>
      <c r="AF207" s="19"/>
      <c r="AG207" s="19">
        <f t="shared" si="109"/>
        <v>155212319</v>
      </c>
    </row>
    <row r="208" spans="2:33">
      <c r="B208" s="19" t="str">
        <f t="shared" si="106"/>
        <v>1 - ADMINISTRACION CENTRAL</v>
      </c>
      <c r="C208" s="19" t="str">
        <f t="shared" si="106"/>
        <v>1-ACUEDUCTO</v>
      </c>
      <c r="D208" s="19" t="str">
        <f t="shared" si="106"/>
        <v>07-CMI</v>
      </c>
      <c r="E208" s="19" t="str">
        <f t="shared" si="106"/>
        <v>1.1.02.05.001.06 - Comercio y distribucion; alojamiento; servicios de suministro de comidas y bebidas; servicios de transporte; y servicios de distribucion de electricidad, gas y agua</v>
      </c>
      <c r="F208" s="19" t="str">
        <f t="shared" si="106"/>
        <v>1.2.3.2.09-VENTA DE BIENES Y SERVICIOS</v>
      </c>
      <c r="G208" s="19" t="str">
        <f t="shared" si="106"/>
        <v>4-Comercio y distribución alojamiento servicios de</v>
      </c>
      <c r="H208" s="19">
        <f t="shared" si="107"/>
        <v>493384981</v>
      </c>
      <c r="I208" s="19">
        <f t="shared" si="107"/>
        <v>493384981</v>
      </c>
      <c r="J208" s="19">
        <f t="shared" si="107"/>
        <v>0</v>
      </c>
      <c r="K208" s="19">
        <f t="shared" si="107"/>
        <v>0</v>
      </c>
      <c r="L208" s="19">
        <f t="shared" si="107"/>
        <v>0</v>
      </c>
      <c r="M208" s="19">
        <f t="shared" si="107"/>
        <v>0</v>
      </c>
      <c r="N208" s="19">
        <f t="shared" si="107"/>
        <v>0</v>
      </c>
      <c r="O208" s="19">
        <f t="shared" si="107"/>
        <v>493384981</v>
      </c>
      <c r="P208" s="19">
        <f t="shared" si="107"/>
        <v>31287407</v>
      </c>
      <c r="R208" s="5">
        <v>0</v>
      </c>
      <c r="V208" s="19"/>
      <c r="W208" s="19">
        <f t="shared" si="107"/>
        <v>185056496</v>
      </c>
      <c r="Z208" s="19">
        <f t="shared" si="108"/>
        <v>19732976</v>
      </c>
      <c r="AB208" s="5">
        <v>0</v>
      </c>
      <c r="AF208" s="19"/>
      <c r="AG208" s="19">
        <f t="shared" si="109"/>
        <v>137603141</v>
      </c>
    </row>
    <row r="209" spans="2:33">
      <c r="B209" s="19" t="str">
        <f t="shared" si="106"/>
        <v>1 - ADMINISTRACION CENTRAL</v>
      </c>
      <c r="C209" s="19" t="str">
        <f t="shared" si="106"/>
        <v>1-ACUEDUCTO</v>
      </c>
      <c r="D209" s="19" t="str">
        <f t="shared" si="106"/>
        <v>08-CMT</v>
      </c>
      <c r="E209" s="19" t="str">
        <f t="shared" si="106"/>
        <v>1.1.02.05.001.06 - Comercio y distribucion; alojamiento; servicios de suministro de comidas y bebidas; servicios de transporte; y servicios de distribucion de electricidad, gas y agua</v>
      </c>
      <c r="F209" s="19" t="str">
        <f t="shared" si="106"/>
        <v>1.2.3.2.09-VENTA DE BIENES Y SERVICIOS</v>
      </c>
      <c r="G209" s="19" t="str">
        <f t="shared" si="106"/>
        <v>4-Comercio y distribución alojamiento servicios de</v>
      </c>
      <c r="H209" s="19">
        <f t="shared" si="107"/>
        <v>9488173</v>
      </c>
      <c r="I209" s="19">
        <f t="shared" si="107"/>
        <v>9488173</v>
      </c>
      <c r="J209" s="19">
        <f t="shared" si="107"/>
        <v>0</v>
      </c>
      <c r="K209" s="19">
        <f t="shared" si="107"/>
        <v>0</v>
      </c>
      <c r="L209" s="19">
        <f t="shared" si="107"/>
        <v>0</v>
      </c>
      <c r="M209" s="19">
        <f t="shared" si="107"/>
        <v>0</v>
      </c>
      <c r="N209" s="19">
        <f t="shared" si="107"/>
        <v>0</v>
      </c>
      <c r="O209" s="19">
        <f t="shared" si="107"/>
        <v>9488173</v>
      </c>
      <c r="P209" s="19">
        <f t="shared" si="107"/>
        <v>590723</v>
      </c>
      <c r="R209" s="5">
        <v>0</v>
      </c>
      <c r="V209" s="19"/>
      <c r="W209" s="19">
        <f t="shared" si="107"/>
        <v>3327036</v>
      </c>
      <c r="Z209" s="19">
        <f t="shared" si="108"/>
        <v>350954</v>
      </c>
      <c r="AB209" s="5">
        <v>0</v>
      </c>
      <c r="AF209" s="19"/>
      <c r="AG209" s="19">
        <f t="shared" si="109"/>
        <v>2399034</v>
      </c>
    </row>
    <row r="210" spans="2:33">
      <c r="B210" s="19" t="str">
        <f t="shared" si="106"/>
        <v>1 - ADMINISTRACION CENTRAL</v>
      </c>
      <c r="C210" s="19" t="str">
        <f t="shared" si="106"/>
        <v>1-ACUEDUCTO</v>
      </c>
      <c r="D210" s="19" t="str">
        <f t="shared" si="106"/>
        <v>09-Aportes de Conexión</v>
      </c>
      <c r="E210" s="19" t="str">
        <f t="shared" si="106"/>
        <v>1.1.02.05.001.06 - Comercio y distribucion; alojamiento; servicios de suministro de comidas y bebidas; servicios de transporte; y servicios de distribucion de electricidad, gas y agua</v>
      </c>
      <c r="F210" s="19" t="str">
        <f t="shared" si="106"/>
        <v>1.2.3.2.09-VENTA DE BIENES Y SERVICIOS</v>
      </c>
      <c r="G210" s="19" t="str">
        <f t="shared" si="106"/>
        <v>4-Comercio y distribución alojamiento servicios de</v>
      </c>
      <c r="H210" s="19">
        <f t="shared" si="107"/>
        <v>16000000</v>
      </c>
      <c r="I210" s="19">
        <f t="shared" si="107"/>
        <v>16000000</v>
      </c>
      <c r="J210" s="19">
        <f t="shared" si="107"/>
        <v>0</v>
      </c>
      <c r="K210" s="19">
        <f t="shared" si="107"/>
        <v>0</v>
      </c>
      <c r="L210" s="19">
        <f t="shared" si="107"/>
        <v>0</v>
      </c>
      <c r="M210" s="19">
        <f t="shared" si="107"/>
        <v>0</v>
      </c>
      <c r="N210" s="19">
        <f t="shared" si="107"/>
        <v>0</v>
      </c>
      <c r="O210" s="19">
        <f t="shared" si="107"/>
        <v>16000000</v>
      </c>
      <c r="P210" s="19">
        <f t="shared" si="107"/>
        <v>258047</v>
      </c>
      <c r="R210" s="5">
        <v>0</v>
      </c>
      <c r="V210" s="19"/>
      <c r="W210" s="19">
        <f t="shared" si="107"/>
        <v>4324353</v>
      </c>
      <c r="Z210" s="19">
        <f t="shared" si="108"/>
        <v>249052</v>
      </c>
      <c r="AB210" s="5">
        <v>0</v>
      </c>
      <c r="AF210" s="19"/>
      <c r="AG210" s="19">
        <f t="shared" si="109"/>
        <v>3462548</v>
      </c>
    </row>
    <row r="211" spans="2:33">
      <c r="B211" s="19" t="str">
        <f t="shared" si="106"/>
        <v>1 - ADMINISTRACION CENTRAL</v>
      </c>
      <c r="C211" s="19" t="str">
        <f t="shared" si="106"/>
        <v>1-ACUEDUCTO</v>
      </c>
      <c r="D211" s="19" t="str">
        <f t="shared" si="106"/>
        <v>10-Reconexiones</v>
      </c>
      <c r="E211" s="19" t="str">
        <f t="shared" si="106"/>
        <v>1.1.02.05.001.06 - Comercio y distribucion; alojamiento; servicios de suministro de comidas y bebidas; servicios de transporte; y servicios de distribucion de electricidad, gas y agua</v>
      </c>
      <c r="F211" s="19" t="str">
        <f t="shared" si="106"/>
        <v>1.2.3.2.09-VENTA DE BIENES Y SERVICIOS</v>
      </c>
      <c r="G211" s="19" t="str">
        <f t="shared" si="106"/>
        <v>4-Comercio y distribución alojamiento servicios de</v>
      </c>
      <c r="H211" s="19">
        <f t="shared" si="107"/>
        <v>11000000</v>
      </c>
      <c r="I211" s="19">
        <f t="shared" si="107"/>
        <v>11000000</v>
      </c>
      <c r="J211" s="19">
        <f t="shared" si="107"/>
        <v>0</v>
      </c>
      <c r="K211" s="19">
        <f t="shared" si="107"/>
        <v>0</v>
      </c>
      <c r="L211" s="19">
        <f t="shared" si="107"/>
        <v>0</v>
      </c>
      <c r="M211" s="19">
        <f t="shared" si="107"/>
        <v>0</v>
      </c>
      <c r="N211" s="19">
        <f t="shared" si="107"/>
        <v>0</v>
      </c>
      <c r="O211" s="19">
        <f t="shared" si="107"/>
        <v>11000000</v>
      </c>
      <c r="P211" s="19">
        <f t="shared" si="107"/>
        <v>0</v>
      </c>
      <c r="R211" s="5">
        <v>0</v>
      </c>
      <c r="V211" s="19"/>
      <c r="W211" s="19">
        <f t="shared" si="107"/>
        <v>0</v>
      </c>
      <c r="Z211" s="19">
        <f t="shared" si="108"/>
        <v>0</v>
      </c>
      <c r="AB211" s="5">
        <v>0</v>
      </c>
      <c r="AF211" s="19"/>
      <c r="AG211" s="19">
        <f t="shared" si="109"/>
        <v>0</v>
      </c>
    </row>
    <row r="212" spans="2:33">
      <c r="B212" s="19" t="str">
        <f t="shared" si="106"/>
        <v>1 - ADMINISTRACION CENTRAL</v>
      </c>
      <c r="C212" s="19" t="str">
        <f t="shared" si="106"/>
        <v>1-ACUEDUCTO</v>
      </c>
      <c r="D212" s="19" t="str">
        <f t="shared" si="106"/>
        <v xml:space="preserve">11-Otros Servicios </v>
      </c>
      <c r="E212" s="19" t="str">
        <f t="shared" si="106"/>
        <v>1.1.02.05.001.06 - Comercio y distribucion; alojamiento; servicios de suministro de comidas y bebidas; servicios de transporte; y servicios de distribucion de electricidad, gas y agua</v>
      </c>
      <c r="F212" s="19" t="str">
        <f t="shared" si="106"/>
        <v>1.2.3.2.09-VENTA DE BIENES Y SERVICIOS</v>
      </c>
      <c r="G212" s="19" t="str">
        <f t="shared" si="106"/>
        <v>4-Comercio y distribución alojamiento servicios de</v>
      </c>
      <c r="H212" s="19">
        <f t="shared" si="107"/>
        <v>34000000</v>
      </c>
      <c r="I212" s="19">
        <f t="shared" si="107"/>
        <v>34000000</v>
      </c>
      <c r="J212" s="19">
        <f t="shared" si="107"/>
        <v>0</v>
      </c>
      <c r="K212" s="19">
        <f t="shared" si="107"/>
        <v>0</v>
      </c>
      <c r="L212" s="19">
        <f t="shared" si="107"/>
        <v>0</v>
      </c>
      <c r="M212" s="19">
        <f t="shared" si="107"/>
        <v>0</v>
      </c>
      <c r="N212" s="19">
        <f t="shared" si="107"/>
        <v>0</v>
      </c>
      <c r="O212" s="19">
        <f t="shared" si="107"/>
        <v>34000000</v>
      </c>
      <c r="P212" s="19">
        <f t="shared" si="107"/>
        <v>0</v>
      </c>
      <c r="V212" s="19"/>
      <c r="W212" s="19">
        <f t="shared" si="107"/>
        <v>0</v>
      </c>
      <c r="Z212" s="19">
        <f t="shared" si="108"/>
        <v>0</v>
      </c>
      <c r="AF212" s="19"/>
      <c r="AG212" s="19">
        <f t="shared" si="109"/>
        <v>0</v>
      </c>
    </row>
    <row r="213" spans="2:33">
      <c r="B213" s="19" t="str">
        <f t="shared" si="106"/>
        <v>1 - ADMINISTRACION CENTRAL</v>
      </c>
      <c r="C213" s="19" t="str">
        <f t="shared" si="106"/>
        <v>1-ACUEDUCTO</v>
      </c>
      <c r="D213" s="19" t="str">
        <f t="shared" si="106"/>
        <v>18-Intereses por Mora</v>
      </c>
      <c r="E213" s="19" t="str">
        <f t="shared" si="106"/>
        <v>1.1.02.03.002 - Intereses de mora</v>
      </c>
      <c r="F213" s="19" t="str">
        <f t="shared" si="106"/>
        <v>1.2.3.2.07-OTRAS MULTAS, SANCIONES E INTERESES DE MORA</v>
      </c>
      <c r="G213" s="19" t="str">
        <f t="shared" si="106"/>
        <v>3-Intereses de mora</v>
      </c>
      <c r="H213" s="19">
        <f t="shared" si="107"/>
        <v>4000000</v>
      </c>
      <c r="I213" s="19">
        <f t="shared" si="107"/>
        <v>4000000</v>
      </c>
      <c r="J213" s="19">
        <f t="shared" si="107"/>
        <v>0</v>
      </c>
      <c r="K213" s="19">
        <f t="shared" si="107"/>
        <v>0</v>
      </c>
      <c r="L213" s="19">
        <f t="shared" si="107"/>
        <v>0</v>
      </c>
      <c r="M213" s="19">
        <f t="shared" si="107"/>
        <v>0</v>
      </c>
      <c r="N213" s="19">
        <f t="shared" si="107"/>
        <v>0</v>
      </c>
      <c r="O213" s="19">
        <f t="shared" si="107"/>
        <v>4000000</v>
      </c>
      <c r="P213" s="19">
        <f t="shared" si="107"/>
        <v>1170250</v>
      </c>
      <c r="R213" s="5">
        <v>120632</v>
      </c>
      <c r="V213" s="19"/>
      <c r="W213" s="19">
        <f t="shared" si="107"/>
        <v>11983526</v>
      </c>
      <c r="Z213" s="19">
        <f t="shared" si="108"/>
        <v>213095</v>
      </c>
      <c r="AB213" s="5">
        <v>49429</v>
      </c>
      <c r="AF213" s="19"/>
      <c r="AG213" s="19">
        <f t="shared" si="109"/>
        <v>3710312</v>
      </c>
    </row>
    <row r="214" spans="2:33">
      <c r="B214" s="19" t="str">
        <f t="shared" si="106"/>
        <v>1 - ADMINISTRACION CENTRAL</v>
      </c>
      <c r="C214" s="19" t="str">
        <f t="shared" si="106"/>
        <v>1-ACUEDUCTO</v>
      </c>
      <c r="D214" s="19" t="str">
        <f t="shared" si="106"/>
        <v>19-Subsidio CF</v>
      </c>
      <c r="E214" s="19" t="str">
        <f t="shared" si="106"/>
        <v>1.1.02.06.007.02.05.01 - Subsidios de acueducto</v>
      </c>
      <c r="F214" s="19" t="str">
        <f t="shared" si="106"/>
        <v>1.2.3.3.05-SUBVENCIONES</v>
      </c>
      <c r="G214" s="19" t="str">
        <f t="shared" si="106"/>
        <v>9-Subsidios de acueducto</v>
      </c>
      <c r="H214" s="19">
        <f t="shared" si="107"/>
        <v>107836828</v>
      </c>
      <c r="I214" s="19">
        <f t="shared" si="107"/>
        <v>107836828</v>
      </c>
      <c r="J214" s="19">
        <f t="shared" si="107"/>
        <v>0</v>
      </c>
      <c r="K214" s="19">
        <f t="shared" si="107"/>
        <v>0</v>
      </c>
      <c r="L214" s="19">
        <f t="shared" si="107"/>
        <v>0</v>
      </c>
      <c r="M214" s="19">
        <f t="shared" si="107"/>
        <v>0</v>
      </c>
      <c r="N214" s="19">
        <f t="shared" si="107"/>
        <v>0</v>
      </c>
      <c r="O214" s="19">
        <f t="shared" si="107"/>
        <v>107836828</v>
      </c>
      <c r="P214" s="19">
        <f t="shared" si="107"/>
        <v>6723391</v>
      </c>
      <c r="R214" s="5">
        <v>120632</v>
      </c>
      <c r="V214" s="19"/>
      <c r="W214" s="19">
        <f t="shared" si="107"/>
        <v>43195448</v>
      </c>
      <c r="Z214" s="19">
        <f t="shared" si="108"/>
        <v>0</v>
      </c>
      <c r="AB214" s="5">
        <v>49429</v>
      </c>
      <c r="AF214" s="19"/>
      <c r="AG214" s="19">
        <f t="shared" si="109"/>
        <v>7813991</v>
      </c>
    </row>
    <row r="215" spans="2:33">
      <c r="B215" s="19" t="str">
        <f t="shared" si="106"/>
        <v>1 - ADMINISTRACION CENTRAL</v>
      </c>
      <c r="C215" s="19" t="str">
        <f t="shared" si="106"/>
        <v>1-ACUEDUCTO</v>
      </c>
      <c r="D215" s="19" t="str">
        <f t="shared" si="106"/>
        <v>21-CMO</v>
      </c>
      <c r="E215" s="19" t="str">
        <f t="shared" si="106"/>
        <v>1.1.02.06.007.02.05.01 - Subsidios de acueducto</v>
      </c>
      <c r="F215" s="19" t="str">
        <f t="shared" si="106"/>
        <v>1.2.3.3.05-SUBVENCIONES</v>
      </c>
      <c r="G215" s="19" t="str">
        <f t="shared" si="106"/>
        <v>9-Subsidios de acueducto</v>
      </c>
      <c r="H215" s="19">
        <f t="shared" si="107"/>
        <v>118140143</v>
      </c>
      <c r="I215" s="19">
        <f t="shared" si="107"/>
        <v>118140143</v>
      </c>
      <c r="J215" s="19">
        <f t="shared" si="107"/>
        <v>0</v>
      </c>
      <c r="K215" s="19">
        <f t="shared" si="107"/>
        <v>0</v>
      </c>
      <c r="L215" s="19">
        <f t="shared" si="107"/>
        <v>0</v>
      </c>
      <c r="M215" s="19">
        <f t="shared" si="107"/>
        <v>0</v>
      </c>
      <c r="N215" s="19">
        <f t="shared" si="107"/>
        <v>0</v>
      </c>
      <c r="O215" s="19">
        <f t="shared" si="107"/>
        <v>118140143</v>
      </c>
      <c r="P215" s="19">
        <f t="shared" si="107"/>
        <v>7802582</v>
      </c>
      <c r="R215" s="5">
        <v>120632</v>
      </c>
      <c r="V215" s="19"/>
      <c r="W215" s="19">
        <f t="shared" si="107"/>
        <v>48015187</v>
      </c>
      <c r="Z215" s="19">
        <f t="shared" si="108"/>
        <v>0</v>
      </c>
      <c r="AB215" s="5">
        <v>49429</v>
      </c>
      <c r="AF215" s="19"/>
      <c r="AG215" s="19">
        <f t="shared" si="109"/>
        <v>12684224</v>
      </c>
    </row>
    <row r="216" spans="2:33">
      <c r="B216" s="19" t="str">
        <f t="shared" si="106"/>
        <v>1 - ADMINISTRACION CENTRAL</v>
      </c>
      <c r="C216" s="19" t="str">
        <f t="shared" si="106"/>
        <v>1-ACUEDUCTO</v>
      </c>
      <c r="D216" s="19" t="str">
        <f t="shared" si="106"/>
        <v>22-CMI</v>
      </c>
      <c r="E216" s="19" t="str">
        <f t="shared" si="106"/>
        <v>1.1.02.06.007.02.05.01 - Subsidios de acueducto</v>
      </c>
      <c r="F216" s="19" t="str">
        <f t="shared" si="106"/>
        <v>1.2.3.3.05-SUBVENCIONES</v>
      </c>
      <c r="G216" s="19" t="str">
        <f t="shared" si="106"/>
        <v>9-Subsidios de acueducto</v>
      </c>
      <c r="H216" s="19">
        <f t="shared" si="107"/>
        <v>130708244</v>
      </c>
      <c r="I216" s="19">
        <f t="shared" si="107"/>
        <v>130708244</v>
      </c>
      <c r="J216" s="19">
        <f t="shared" si="107"/>
        <v>0</v>
      </c>
      <c r="K216" s="19">
        <f t="shared" si="107"/>
        <v>0</v>
      </c>
      <c r="L216" s="19">
        <f t="shared" si="107"/>
        <v>0</v>
      </c>
      <c r="M216" s="19">
        <f t="shared" si="107"/>
        <v>0</v>
      </c>
      <c r="N216" s="19">
        <f t="shared" si="107"/>
        <v>0</v>
      </c>
      <c r="O216" s="19">
        <f t="shared" si="107"/>
        <v>130708244</v>
      </c>
      <c r="P216" s="19">
        <f t="shared" si="107"/>
        <v>5066982</v>
      </c>
      <c r="R216" s="5">
        <v>120632</v>
      </c>
      <c r="V216" s="19"/>
      <c r="W216" s="19">
        <f t="shared" si="107"/>
        <v>32085623</v>
      </c>
      <c r="Z216" s="19">
        <f t="shared" si="108"/>
        <v>0</v>
      </c>
      <c r="AB216" s="5">
        <v>49429</v>
      </c>
      <c r="AF216" s="19"/>
      <c r="AG216" s="19">
        <f t="shared" si="109"/>
        <v>534073</v>
      </c>
    </row>
    <row r="217" spans="2:33">
      <c r="B217" s="19" t="str">
        <f t="shared" si="106"/>
        <v>1 - ADMINISTRACION CENTRAL</v>
      </c>
      <c r="C217" s="19" t="str">
        <f t="shared" si="106"/>
        <v>1-ACUEDUCTO</v>
      </c>
      <c r="D217" s="19" t="str">
        <f t="shared" si="106"/>
        <v>23-CMT</v>
      </c>
      <c r="E217" s="19" t="str">
        <f t="shared" si="106"/>
        <v>1.1.02.06.007.02.05.01 - Subsidios de acueducto</v>
      </c>
      <c r="F217" s="19" t="str">
        <f t="shared" si="106"/>
        <v>1.2.3.3.05-SUBVENCIONES</v>
      </c>
      <c r="G217" s="19" t="str">
        <f t="shared" si="106"/>
        <v>9-Subsidios de acueducto</v>
      </c>
      <c r="H217" s="19">
        <f t="shared" si="107"/>
        <v>2513622</v>
      </c>
      <c r="I217" s="19">
        <f t="shared" si="107"/>
        <v>2513622</v>
      </c>
      <c r="J217" s="19">
        <f t="shared" si="107"/>
        <v>0</v>
      </c>
      <c r="K217" s="19">
        <f t="shared" si="107"/>
        <v>0</v>
      </c>
      <c r="L217" s="19">
        <f t="shared" si="107"/>
        <v>0</v>
      </c>
      <c r="M217" s="19">
        <f t="shared" si="107"/>
        <v>0</v>
      </c>
      <c r="N217" s="19">
        <f t="shared" si="107"/>
        <v>0</v>
      </c>
      <c r="O217" s="19">
        <f t="shared" si="107"/>
        <v>2513622</v>
      </c>
      <c r="P217" s="19">
        <f t="shared" si="107"/>
        <v>109797</v>
      </c>
      <c r="R217" s="5">
        <v>120632</v>
      </c>
      <c r="V217" s="19"/>
      <c r="W217" s="19">
        <f t="shared" si="107"/>
        <v>680946</v>
      </c>
      <c r="Z217" s="19">
        <f t="shared" si="108"/>
        <v>0</v>
      </c>
      <c r="AB217" s="5">
        <v>49429</v>
      </c>
      <c r="AF217" s="19"/>
      <c r="AG217" s="19">
        <f t="shared" si="109"/>
        <v>133518</v>
      </c>
    </row>
    <row r="218" spans="2:33">
      <c r="B218" s="19" t="str">
        <f t="shared" si="106"/>
        <v>1 - ADMINISTRACION CENTRAL</v>
      </c>
      <c r="C218" s="19" t="str">
        <f t="shared" si="106"/>
        <v>1-ACUEDUCTO</v>
      </c>
      <c r="D218" s="19" t="str">
        <f t="shared" si="106"/>
        <v>31-Intereses y Rendimientos Financieros</v>
      </c>
      <c r="E218" s="19" t="str">
        <f t="shared" si="106"/>
        <v>1.2.05.02 - Depositos</v>
      </c>
      <c r="F218" s="19" t="str">
        <f t="shared" si="106"/>
        <v>1.3.2.3.05-OTROS RENDIMIENTOS FINANCIEROS</v>
      </c>
      <c r="G218" s="19" t="str">
        <f t="shared" si="106"/>
        <v>13-Depósitos</v>
      </c>
      <c r="H218" s="19">
        <f t="shared" si="107"/>
        <v>4000000</v>
      </c>
      <c r="I218" s="19">
        <f t="shared" si="107"/>
        <v>4000000</v>
      </c>
      <c r="J218" s="19">
        <f t="shared" si="107"/>
        <v>0</v>
      </c>
      <c r="K218" s="19">
        <f t="shared" si="107"/>
        <v>0</v>
      </c>
      <c r="L218" s="19">
        <f t="shared" si="107"/>
        <v>0</v>
      </c>
      <c r="M218" s="19">
        <f t="shared" si="107"/>
        <v>0</v>
      </c>
      <c r="N218" s="19">
        <f t="shared" si="107"/>
        <v>0</v>
      </c>
      <c r="O218" s="19">
        <f t="shared" si="107"/>
        <v>4000000</v>
      </c>
      <c r="P218" s="19">
        <f t="shared" si="107"/>
        <v>16191.04</v>
      </c>
      <c r="R218" s="5">
        <v>86870</v>
      </c>
      <c r="V218" s="19"/>
      <c r="W218" s="19">
        <f t="shared" si="107"/>
        <v>66692.42</v>
      </c>
      <c r="Z218" s="19">
        <f t="shared" si="108"/>
        <v>16191.04</v>
      </c>
      <c r="AB218" s="5">
        <v>49429</v>
      </c>
      <c r="AF218" s="19"/>
      <c r="AG218" s="19">
        <f t="shared" si="109"/>
        <v>66692.42</v>
      </c>
    </row>
    <row r="219" spans="2:33">
      <c r="B219" s="19" t="str">
        <f t="shared" si="106"/>
        <v>1 - ADMINISTRACION CENTRAL</v>
      </c>
      <c r="C219" s="19" t="str">
        <f t="shared" si="106"/>
        <v>1-ACUEDUCTO</v>
      </c>
      <c r="D219" s="19" t="str">
        <f t="shared" si="106"/>
        <v>32-Recargos y Multas</v>
      </c>
      <c r="E219" s="19" t="str">
        <f t="shared" si="106"/>
        <v>1.1.02.03.001.04 - Sanciones contractuales</v>
      </c>
      <c r="F219" s="19" t="str">
        <f t="shared" si="106"/>
        <v>1.2.3.2.07-OTRAS MULTAS, SANCIONES E INTERESES DE MORA</v>
      </c>
      <c r="G219" s="19" t="str">
        <f t="shared" si="106"/>
        <v>2-Sanciones contractuales</v>
      </c>
      <c r="H219" s="19">
        <f t="shared" si="107"/>
        <v>2000</v>
      </c>
      <c r="I219" s="19">
        <f t="shared" si="107"/>
        <v>2000</v>
      </c>
      <c r="J219" s="19">
        <f t="shared" si="107"/>
        <v>0</v>
      </c>
      <c r="K219" s="19">
        <f t="shared" si="107"/>
        <v>0</v>
      </c>
      <c r="L219" s="19">
        <f t="shared" si="107"/>
        <v>0</v>
      </c>
      <c r="M219" s="19">
        <f t="shared" si="107"/>
        <v>0</v>
      </c>
      <c r="N219" s="19">
        <f t="shared" si="107"/>
        <v>0</v>
      </c>
      <c r="O219" s="19">
        <f t="shared" si="107"/>
        <v>2000</v>
      </c>
      <c r="P219" s="19">
        <f t="shared" si="107"/>
        <v>0</v>
      </c>
      <c r="R219" s="5">
        <v>86870</v>
      </c>
      <c r="V219" s="19"/>
      <c r="W219" s="19">
        <f t="shared" si="107"/>
        <v>0</v>
      </c>
      <c r="Z219" s="19">
        <f t="shared" si="108"/>
        <v>0</v>
      </c>
      <c r="AB219" s="5">
        <v>49429</v>
      </c>
      <c r="AF219" s="19"/>
      <c r="AG219" s="19">
        <f t="shared" si="109"/>
        <v>0</v>
      </c>
    </row>
    <row r="220" spans="2:33">
      <c r="B220" s="19" t="str">
        <f t="shared" si="106"/>
        <v>1 - ADMINISTRACION CENTRAL</v>
      </c>
      <c r="C220" s="19" t="str">
        <f t="shared" si="106"/>
        <v>1-ACUEDUCTO</v>
      </c>
      <c r="D220" s="19" t="str">
        <f t="shared" si="106"/>
        <v>33-Otros Ingresos y  Aprovechamientos</v>
      </c>
      <c r="E220" s="19" t="str">
        <f t="shared" si="106"/>
        <v>1.1.02.05.002.09 - Servicios para la comunidad, sociales y personales</v>
      </c>
      <c r="F220" s="19" t="str">
        <f t="shared" si="106"/>
        <v>1.2.3.2.09-VENTA DE BIENES Y SERVICIOS</v>
      </c>
      <c r="G220" s="19" t="str">
        <f t="shared" si="106"/>
        <v>7-Servicios para la comunidad, sociales y personales</v>
      </c>
      <c r="H220" s="19">
        <f t="shared" si="107"/>
        <v>13000000</v>
      </c>
      <c r="I220" s="19">
        <f t="shared" si="107"/>
        <v>13000000</v>
      </c>
      <c r="J220" s="19">
        <f t="shared" si="107"/>
        <v>0</v>
      </c>
      <c r="K220" s="19">
        <f t="shared" si="107"/>
        <v>0</v>
      </c>
      <c r="L220" s="19">
        <f t="shared" si="107"/>
        <v>0</v>
      </c>
      <c r="M220" s="19">
        <f t="shared" si="107"/>
        <v>0</v>
      </c>
      <c r="N220" s="19">
        <f t="shared" si="107"/>
        <v>0</v>
      </c>
      <c r="O220" s="19">
        <f t="shared" si="107"/>
        <v>13000000</v>
      </c>
      <c r="P220" s="19">
        <f t="shared" si="107"/>
        <v>306668</v>
      </c>
      <c r="R220" s="5">
        <v>86870</v>
      </c>
      <c r="V220" s="19"/>
      <c r="W220" s="19">
        <f t="shared" si="107"/>
        <v>6680789</v>
      </c>
      <c r="Z220" s="19">
        <f t="shared" si="108"/>
        <v>316734</v>
      </c>
      <c r="AB220" s="5">
        <v>49429</v>
      </c>
      <c r="AF220" s="19"/>
      <c r="AG220" s="19">
        <f t="shared" si="109"/>
        <v>6322496</v>
      </c>
    </row>
    <row r="221" spans="2:33">
      <c r="B221" s="19" t="str">
        <f t="shared" si="106"/>
        <v>1 - ADMINISTRACION CENTRAL</v>
      </c>
      <c r="C221" s="19" t="str">
        <f t="shared" si="106"/>
        <v>1-ACUEDUCTO</v>
      </c>
      <c r="D221" s="19" t="str">
        <f t="shared" si="106"/>
        <v>34-Superávit Vigencias Anteriores - Saldos Iniciales</v>
      </c>
      <c r="E221" s="19" t="str">
        <f t="shared" si="106"/>
        <v>1.2.10.02 - Superavit fiscal</v>
      </c>
      <c r="F221" s="19" t="str">
        <f t="shared" si="106"/>
        <v>1.3.3.2.09-R.B. VENTA DE BIENES Y SERVICIOS</v>
      </c>
      <c r="G221" s="19" t="str">
        <f t="shared" si="106"/>
        <v>16-Superávit fiscal</v>
      </c>
      <c r="H221" s="19">
        <f t="shared" si="107"/>
        <v>2000</v>
      </c>
      <c r="I221" s="19">
        <f t="shared" si="107"/>
        <v>2000</v>
      </c>
      <c r="J221" s="19">
        <f t="shared" si="107"/>
        <v>50673.63</v>
      </c>
      <c r="K221" s="19">
        <f t="shared" si="107"/>
        <v>0</v>
      </c>
      <c r="L221" s="19">
        <f t="shared" si="107"/>
        <v>0</v>
      </c>
      <c r="M221" s="19">
        <f t="shared" si="107"/>
        <v>0</v>
      </c>
      <c r="N221" s="19">
        <f t="shared" si="107"/>
        <v>50673.63</v>
      </c>
      <c r="O221" s="19">
        <f t="shared" si="107"/>
        <v>52673.63</v>
      </c>
      <c r="P221" s="19">
        <f t="shared" si="107"/>
        <v>50673.63</v>
      </c>
      <c r="R221" s="5">
        <v>33762</v>
      </c>
      <c r="V221" s="19"/>
      <c r="W221" s="19">
        <f t="shared" si="107"/>
        <v>50673.63</v>
      </c>
      <c r="Z221" s="19">
        <f t="shared" si="108"/>
        <v>50673.63</v>
      </c>
      <c r="AB221" s="5">
        <v>0</v>
      </c>
      <c r="AF221" s="19"/>
      <c r="AG221" s="19">
        <f t="shared" si="109"/>
        <v>50673.63</v>
      </c>
    </row>
    <row r="222" spans="2:33">
      <c r="B222" s="19" t="str">
        <f t="shared" ref="B222:G237" si="110">+B30</f>
        <v>1 - ADMINISTRACION CENTRAL</v>
      </c>
      <c r="C222" s="19" t="str">
        <f t="shared" si="110"/>
        <v>1-ACUEDUCTO</v>
      </c>
      <c r="D222" s="19" t="str">
        <f t="shared" si="110"/>
        <v>35-Recuperación cartera Propia</v>
      </c>
      <c r="E222" s="19" t="str">
        <f t="shared" si="110"/>
        <v>1.2.09.03 - De personas naturales</v>
      </c>
      <c r="F222" s="19" t="str">
        <f t="shared" si="110"/>
        <v>1.3.1.1.09-RECUPERACION DE CARTERA PRESTAMOS</v>
      </c>
      <c r="G222" s="19" t="str">
        <f t="shared" si="110"/>
        <v>15-De personas naturales</v>
      </c>
      <c r="H222" s="19">
        <f t="shared" ref="H222:W226" si="111">+H30+H98</f>
        <v>12000000</v>
      </c>
      <c r="I222" s="19">
        <f t="shared" si="111"/>
        <v>12000000</v>
      </c>
      <c r="J222" s="19">
        <f t="shared" si="111"/>
        <v>0</v>
      </c>
      <c r="K222" s="19">
        <f t="shared" si="111"/>
        <v>0</v>
      </c>
      <c r="L222" s="19">
        <f t="shared" si="111"/>
        <v>0</v>
      </c>
      <c r="M222" s="19">
        <f t="shared" si="111"/>
        <v>0</v>
      </c>
      <c r="N222" s="19">
        <f t="shared" si="111"/>
        <v>0</v>
      </c>
      <c r="O222" s="19">
        <f t="shared" si="111"/>
        <v>12000000</v>
      </c>
      <c r="P222" s="19">
        <f t="shared" si="111"/>
        <v>0</v>
      </c>
      <c r="R222" s="5">
        <v>33762</v>
      </c>
      <c r="V222" s="19"/>
      <c r="W222" s="19">
        <f t="shared" si="111"/>
        <v>0</v>
      </c>
      <c r="Z222" s="19">
        <f t="shared" si="108"/>
        <v>0</v>
      </c>
      <c r="AB222" s="5">
        <v>0</v>
      </c>
      <c r="AF222" s="19"/>
      <c r="AG222" s="19">
        <f t="shared" ref="AG222" si="112">+AG30+AG98</f>
        <v>16622381</v>
      </c>
    </row>
    <row r="223" spans="2:33">
      <c r="B223" s="19" t="str">
        <f t="shared" si="110"/>
        <v>1 - ADMINISTRACION CENTRAL</v>
      </c>
      <c r="C223" s="19" t="str">
        <f t="shared" si="110"/>
        <v>1-ACUEDUCTO</v>
      </c>
      <c r="D223" s="19" t="str">
        <f t="shared" si="110"/>
        <v>36-Recursos del crédito</v>
      </c>
      <c r="E223" s="19" t="str">
        <f t="shared" si="110"/>
        <v>1.2.07.01.001 - Banca comercial</v>
      </c>
      <c r="F223" s="19" t="str">
        <f t="shared" si="110"/>
        <v>1.3.1.1.05-RECURSOS DE CREDITO INTERNO</v>
      </c>
      <c r="G223" s="19" t="str">
        <f t="shared" si="110"/>
        <v>14-Banca comercial</v>
      </c>
      <c r="H223" s="19">
        <f t="shared" si="111"/>
        <v>2000</v>
      </c>
      <c r="I223" s="19">
        <f t="shared" si="111"/>
        <v>2000</v>
      </c>
      <c r="J223" s="19">
        <f t="shared" si="111"/>
        <v>0</v>
      </c>
      <c r="K223" s="19">
        <f t="shared" si="111"/>
        <v>0</v>
      </c>
      <c r="L223" s="19">
        <f t="shared" si="111"/>
        <v>0</v>
      </c>
      <c r="M223" s="19">
        <f t="shared" si="111"/>
        <v>0</v>
      </c>
      <c r="N223" s="19">
        <f t="shared" si="111"/>
        <v>0</v>
      </c>
      <c r="O223" s="19">
        <f t="shared" si="111"/>
        <v>2000</v>
      </c>
      <c r="P223" s="19">
        <f t="shared" si="111"/>
        <v>0</v>
      </c>
      <c r="R223" s="5">
        <v>33762</v>
      </c>
      <c r="V223" s="19"/>
      <c r="W223" s="19">
        <f t="shared" si="111"/>
        <v>0</v>
      </c>
      <c r="Z223" s="19">
        <f t="shared" si="108"/>
        <v>0</v>
      </c>
      <c r="AB223" s="5">
        <v>0</v>
      </c>
      <c r="AF223" s="19"/>
      <c r="AG223" s="19">
        <f t="shared" ref="AG223" si="113">+AG31+AG99</f>
        <v>0</v>
      </c>
    </row>
    <row r="224" spans="2:33">
      <c r="B224" s="19" t="str">
        <f t="shared" si="110"/>
        <v>1 - ADMINISTRACION CENTRAL</v>
      </c>
      <c r="C224" s="19" t="str">
        <f t="shared" si="110"/>
        <v>1-ACUEDUCTO</v>
      </c>
      <c r="D224" s="19" t="str">
        <f t="shared" si="110"/>
        <v>37-Aportes y Contribuciones</v>
      </c>
      <c r="E224" s="19" t="str">
        <f t="shared" si="110"/>
        <v>1.2.15.01.004 - De municipios</v>
      </c>
      <c r="F224" s="19" t="str">
        <f t="shared" si="110"/>
        <v>1.3.1.1.13-CAPITALIZACIONES</v>
      </c>
      <c r="G224" s="19" t="str">
        <f t="shared" si="110"/>
        <v>17-De municipios</v>
      </c>
      <c r="H224" s="19">
        <f t="shared" si="111"/>
        <v>2000</v>
      </c>
      <c r="I224" s="19">
        <f t="shared" si="111"/>
        <v>2000</v>
      </c>
      <c r="J224" s="19">
        <f t="shared" si="111"/>
        <v>0</v>
      </c>
      <c r="K224" s="19">
        <f t="shared" si="111"/>
        <v>0</v>
      </c>
      <c r="L224" s="19">
        <f t="shared" si="111"/>
        <v>0</v>
      </c>
      <c r="M224" s="19">
        <f t="shared" si="111"/>
        <v>0</v>
      </c>
      <c r="N224" s="19">
        <f t="shared" si="111"/>
        <v>0</v>
      </c>
      <c r="O224" s="19">
        <f t="shared" si="111"/>
        <v>2000</v>
      </c>
      <c r="P224" s="19">
        <f t="shared" si="111"/>
        <v>0</v>
      </c>
      <c r="R224" s="5">
        <v>33762</v>
      </c>
      <c r="V224" s="19"/>
      <c r="W224" s="19">
        <f t="shared" si="111"/>
        <v>0</v>
      </c>
      <c r="Z224" s="19">
        <f t="shared" si="108"/>
        <v>0</v>
      </c>
      <c r="AB224" s="5">
        <v>0</v>
      </c>
      <c r="AF224" s="19"/>
      <c r="AG224" s="19">
        <f t="shared" ref="AG224" si="114">+AG32+AG100</f>
        <v>0</v>
      </c>
    </row>
    <row r="225" spans="2:33">
      <c r="B225" s="19" t="str">
        <f t="shared" si="110"/>
        <v>1 - ADMINISTRACION CENTRAL</v>
      </c>
      <c r="C225" s="19" t="str">
        <f t="shared" si="110"/>
        <v>1-ACUEDUCTO</v>
      </c>
      <c r="D225" s="19" t="str">
        <f t="shared" si="110"/>
        <v>38-Aportes mediante Convenio</v>
      </c>
      <c r="E225" s="19" t="str">
        <f t="shared" si="110"/>
        <v>1.1.02.06.006.06 - Otras unidades de gobierno</v>
      </c>
      <c r="F225" s="19" t="str">
        <f t="shared" si="110"/>
        <v>1.2.3.3.04-OTRAS TRANSFERENCIAS CORRIENTES DE OTRAS ENTIDADES DEL GOBIERNO GENERAL</v>
      </c>
      <c r="G225" s="19" t="str">
        <f t="shared" si="110"/>
        <v>8-Otras unidades de gobierno</v>
      </c>
      <c r="H225" s="19">
        <f t="shared" si="111"/>
        <v>2000</v>
      </c>
      <c r="I225" s="19">
        <f t="shared" si="111"/>
        <v>2000</v>
      </c>
      <c r="J225" s="19">
        <f t="shared" si="111"/>
        <v>0</v>
      </c>
      <c r="K225" s="19">
        <f t="shared" si="111"/>
        <v>0</v>
      </c>
      <c r="L225" s="19">
        <f t="shared" si="111"/>
        <v>0</v>
      </c>
      <c r="M225" s="19">
        <f t="shared" si="111"/>
        <v>0</v>
      </c>
      <c r="N225" s="19">
        <f t="shared" si="111"/>
        <v>0</v>
      </c>
      <c r="O225" s="19">
        <f t="shared" si="111"/>
        <v>2000</v>
      </c>
      <c r="P225" s="19">
        <f t="shared" si="111"/>
        <v>0</v>
      </c>
      <c r="R225" s="5">
        <v>0</v>
      </c>
      <c r="V225" s="19"/>
      <c r="W225" s="19">
        <f t="shared" si="111"/>
        <v>5480801000</v>
      </c>
      <c r="Z225" s="19">
        <f t="shared" si="108"/>
        <v>0</v>
      </c>
      <c r="AB225" s="5">
        <v>0</v>
      </c>
      <c r="AF225" s="19"/>
      <c r="AG225" s="19">
        <f t="shared" ref="AG225" si="115">+AG33+AG101</f>
        <v>1650000000</v>
      </c>
    </row>
    <row r="226" spans="2:33">
      <c r="B226" s="19" t="str">
        <f t="shared" si="110"/>
        <v>1 - ADMINISTRACION CENTRAL</v>
      </c>
      <c r="C226" s="19" t="str">
        <f t="shared" si="110"/>
        <v>1-ACUEDUCTO</v>
      </c>
      <c r="D226" s="19" t="str">
        <f t="shared" si="110"/>
        <v>39-Arriendo comodato</v>
      </c>
      <c r="E226" s="19" t="str">
        <f t="shared" si="110"/>
        <v>1.1.02.05.002.07 - Servicios financieros y servicios conexos; servicios inmobiliarios; y servicios de arrendamiento y leasing</v>
      </c>
      <c r="F226" s="19" t="str">
        <f t="shared" si="110"/>
        <v>1.2.3.2.09-VENTA DE BIENES Y SERVICIOS</v>
      </c>
      <c r="G226" s="19" t="str">
        <f t="shared" si="110"/>
        <v>6-Servicios financieros y servicios conexos servici</v>
      </c>
      <c r="H226" s="19">
        <f t="shared" si="111"/>
        <v>2000</v>
      </c>
      <c r="I226" s="19">
        <f t="shared" si="111"/>
        <v>2000</v>
      </c>
      <c r="J226" s="19">
        <f t="shared" si="111"/>
        <v>0</v>
      </c>
      <c r="K226" s="19">
        <f t="shared" si="111"/>
        <v>0</v>
      </c>
      <c r="L226" s="19">
        <f t="shared" si="111"/>
        <v>0</v>
      </c>
      <c r="M226" s="19">
        <f t="shared" si="111"/>
        <v>0</v>
      </c>
      <c r="N226" s="19">
        <f t="shared" si="111"/>
        <v>0</v>
      </c>
      <c r="O226" s="19">
        <f t="shared" si="111"/>
        <v>2000</v>
      </c>
      <c r="P226" s="19">
        <f t="shared" si="111"/>
        <v>0</v>
      </c>
      <c r="R226" s="5">
        <v>0</v>
      </c>
      <c r="V226" s="19"/>
      <c r="W226" s="19">
        <f t="shared" si="111"/>
        <v>0</v>
      </c>
      <c r="Z226" s="19">
        <f t="shared" si="108"/>
        <v>0</v>
      </c>
      <c r="AB226" s="5">
        <v>0</v>
      </c>
      <c r="AF226" s="19"/>
      <c r="AG226" s="19">
        <f t="shared" ref="AG226" si="116">+AG34+AG102</f>
        <v>0</v>
      </c>
    </row>
    <row r="227" spans="2:33">
      <c r="B227" s="29" t="s">
        <v>94</v>
      </c>
      <c r="C227" s="29" t="s">
        <v>94</v>
      </c>
      <c r="D227" s="29" t="str">
        <f t="shared" si="110"/>
        <v>Area</v>
      </c>
      <c r="E227" s="29">
        <f t="shared" si="110"/>
        <v>0</v>
      </c>
      <c r="F227" s="29">
        <f t="shared" si="110"/>
        <v>0</v>
      </c>
      <c r="G227" s="29" t="str">
        <f t="shared" si="110"/>
        <v>Destino vs fuente</v>
      </c>
      <c r="H227" s="29">
        <f>SUM(H228:H247)</f>
        <v>907606509</v>
      </c>
      <c r="I227" s="29">
        <f>SUM(I228:I247)</f>
        <v>907606509</v>
      </c>
      <c r="J227" s="29">
        <f t="shared" ref="J227:W227" si="117">SUM(J228:J247)</f>
        <v>317331030.81999999</v>
      </c>
      <c r="K227" s="29">
        <f t="shared" si="117"/>
        <v>0</v>
      </c>
      <c r="L227" s="29">
        <f t="shared" si="117"/>
        <v>0</v>
      </c>
      <c r="M227" s="29">
        <f t="shared" si="117"/>
        <v>0</v>
      </c>
      <c r="N227" s="29">
        <f t="shared" si="117"/>
        <v>317331030.81999999</v>
      </c>
      <c r="O227" s="29">
        <f t="shared" si="117"/>
        <v>1224937539.8199999</v>
      </c>
      <c r="P227" s="29">
        <f t="shared" si="117"/>
        <v>382904521.31</v>
      </c>
      <c r="R227" s="5">
        <v>0</v>
      </c>
      <c r="V227" s="29"/>
      <c r="W227" s="29">
        <f t="shared" si="117"/>
        <v>711235824.72000003</v>
      </c>
      <c r="Z227" s="29">
        <f t="shared" ref="Z227" si="118">SUM(Z228:Z247)</f>
        <v>372546260.31</v>
      </c>
      <c r="AB227" s="5">
        <v>0</v>
      </c>
      <c r="AF227" s="29"/>
      <c r="AG227" s="29">
        <f t="shared" ref="AG227" si="119">SUM(AG228:AG247)</f>
        <v>686262883.72000003</v>
      </c>
    </row>
    <row r="228" spans="2:33">
      <c r="B228" s="19" t="str">
        <f t="shared" ref="B228:G243" si="120">+B36</f>
        <v>1 - ADMINISTRACION CENTRAL</v>
      </c>
      <c r="C228" s="19" t="str">
        <f t="shared" si="120"/>
        <v>2-ALCANTARILLADO</v>
      </c>
      <c r="D228" s="19" t="str">
        <f t="shared" si="110"/>
        <v>05-Cargo Fijo</v>
      </c>
      <c r="E228" s="19" t="str">
        <f t="shared" si="110"/>
        <v>1.1.02.05.001.09 - Servicios para la comunidad, sociales y personales</v>
      </c>
      <c r="F228" s="19" t="str">
        <f t="shared" si="110"/>
        <v>1.2.3.2.09-VENTA DE BIENES Y SERVICIOS</v>
      </c>
      <c r="G228" s="19" t="str">
        <f t="shared" si="110"/>
        <v>5-Servicios para la comunidad, sociales y personales</v>
      </c>
      <c r="H228" s="19">
        <f t="shared" ref="H228:W243" si="121">+H36+H104</f>
        <v>118395455</v>
      </c>
      <c r="I228" s="19">
        <f t="shared" si="121"/>
        <v>118395455</v>
      </c>
      <c r="J228" s="19">
        <f t="shared" si="121"/>
        <v>0</v>
      </c>
      <c r="K228" s="19">
        <f t="shared" si="121"/>
        <v>0</v>
      </c>
      <c r="L228" s="19">
        <f t="shared" si="121"/>
        <v>0</v>
      </c>
      <c r="M228" s="19">
        <f t="shared" si="121"/>
        <v>0</v>
      </c>
      <c r="N228" s="19">
        <f t="shared" si="121"/>
        <v>0</v>
      </c>
      <c r="O228" s="19">
        <f t="shared" si="121"/>
        <v>118395455</v>
      </c>
      <c r="P228" s="19">
        <f t="shared" si="121"/>
        <v>11494046</v>
      </c>
      <c r="R228" s="5">
        <v>0</v>
      </c>
      <c r="V228" s="19"/>
      <c r="W228" s="19">
        <f t="shared" si="121"/>
        <v>72538822</v>
      </c>
      <c r="Z228" s="19">
        <f t="shared" ref="Z228:Z247" si="122">+Z36+Z104</f>
        <v>10547841</v>
      </c>
      <c r="AB228" s="5">
        <v>0</v>
      </c>
      <c r="AF228" s="19"/>
      <c r="AG228" s="19">
        <f t="shared" ref="AG228:AG243" si="123">+AG36+AG104</f>
        <v>66047877</v>
      </c>
    </row>
    <row r="229" spans="2:33">
      <c r="B229" s="19" t="str">
        <f t="shared" si="120"/>
        <v>1 - ADMINISTRACION CENTRAL</v>
      </c>
      <c r="C229" s="19" t="str">
        <f t="shared" si="120"/>
        <v>2-ALCANTARILLADO</v>
      </c>
      <c r="D229" s="19" t="str">
        <f t="shared" si="110"/>
        <v>06-CMO</v>
      </c>
      <c r="E229" s="19" t="str">
        <f t="shared" si="110"/>
        <v>1.1.02.05.001.09 - Servicios para la comunidad, sociales y personales</v>
      </c>
      <c r="F229" s="19" t="str">
        <f t="shared" si="110"/>
        <v>1.2.3.2.09-VENTA DE BIENES Y SERVICIOS</v>
      </c>
      <c r="G229" s="19" t="str">
        <f t="shared" si="110"/>
        <v>5-Servicios para la comunidad, sociales y personales</v>
      </c>
      <c r="H229" s="19">
        <f t="shared" si="121"/>
        <v>347651974</v>
      </c>
      <c r="I229" s="19">
        <f t="shared" si="121"/>
        <v>347651974</v>
      </c>
      <c r="J229" s="19">
        <f t="shared" si="121"/>
        <v>0</v>
      </c>
      <c r="K229" s="19">
        <f t="shared" si="121"/>
        <v>0</v>
      </c>
      <c r="L229" s="19">
        <f t="shared" si="121"/>
        <v>0</v>
      </c>
      <c r="M229" s="19">
        <f t="shared" si="121"/>
        <v>0</v>
      </c>
      <c r="N229" s="19">
        <f t="shared" si="121"/>
        <v>0</v>
      </c>
      <c r="O229" s="19">
        <f t="shared" si="121"/>
        <v>347651974</v>
      </c>
      <c r="P229" s="19">
        <f t="shared" si="121"/>
        <v>26688701</v>
      </c>
      <c r="R229" s="5">
        <v>0</v>
      </c>
      <c r="V229" s="19"/>
      <c r="W229" s="19">
        <f t="shared" si="121"/>
        <v>153486698</v>
      </c>
      <c r="Z229" s="19">
        <f t="shared" si="122"/>
        <v>28048528</v>
      </c>
      <c r="AB229" s="5">
        <v>0</v>
      </c>
      <c r="AF229" s="19"/>
      <c r="AG229" s="19">
        <f t="shared" si="123"/>
        <v>121484380</v>
      </c>
    </row>
    <row r="230" spans="2:33">
      <c r="B230" s="19" t="str">
        <f t="shared" si="120"/>
        <v>1 - ADMINISTRACION CENTRAL</v>
      </c>
      <c r="C230" s="19" t="str">
        <f t="shared" si="120"/>
        <v>2-ALCANTARILLADO</v>
      </c>
      <c r="D230" s="19" t="str">
        <f t="shared" si="110"/>
        <v>07-CMI</v>
      </c>
      <c r="E230" s="19" t="str">
        <f t="shared" si="110"/>
        <v>1.1.02.05.001.09 - Servicios para la comunidad, sociales y personales</v>
      </c>
      <c r="F230" s="19" t="str">
        <f t="shared" si="110"/>
        <v>1.2.3.2.09-VENTA DE BIENES Y SERVICIOS</v>
      </c>
      <c r="G230" s="19" t="str">
        <f t="shared" si="110"/>
        <v>5-Servicios para la comunidad, sociales y personales</v>
      </c>
      <c r="H230" s="19">
        <f t="shared" si="121"/>
        <v>74089765</v>
      </c>
      <c r="I230" s="19">
        <f t="shared" si="121"/>
        <v>74089765</v>
      </c>
      <c r="J230" s="19">
        <f t="shared" si="121"/>
        <v>0</v>
      </c>
      <c r="K230" s="19">
        <f t="shared" si="121"/>
        <v>0</v>
      </c>
      <c r="L230" s="19">
        <f t="shared" si="121"/>
        <v>0</v>
      </c>
      <c r="M230" s="19">
        <f t="shared" si="121"/>
        <v>0</v>
      </c>
      <c r="N230" s="19">
        <f t="shared" si="121"/>
        <v>0</v>
      </c>
      <c r="O230" s="19">
        <f t="shared" si="121"/>
        <v>74089765</v>
      </c>
      <c r="P230" s="19">
        <f t="shared" si="121"/>
        <v>4875809</v>
      </c>
      <c r="R230" s="5">
        <v>0</v>
      </c>
      <c r="V230" s="19"/>
      <c r="W230" s="19">
        <f t="shared" si="121"/>
        <v>27781357</v>
      </c>
      <c r="Z230" s="19">
        <f t="shared" si="122"/>
        <v>5422002</v>
      </c>
      <c r="AB230" s="5">
        <v>0</v>
      </c>
      <c r="AF230" s="19"/>
      <c r="AG230" s="19">
        <f t="shared" si="123"/>
        <v>22619665</v>
      </c>
    </row>
    <row r="231" spans="2:33">
      <c r="B231" s="19" t="str">
        <f t="shared" si="120"/>
        <v>1 - ADMINISTRACION CENTRAL</v>
      </c>
      <c r="C231" s="19" t="str">
        <f t="shared" si="120"/>
        <v>2-ALCANTARILLADO</v>
      </c>
      <c r="D231" s="19" t="str">
        <f t="shared" si="110"/>
        <v>08-CMT</v>
      </c>
      <c r="E231" s="19" t="str">
        <f t="shared" si="110"/>
        <v>1.1.02.05.001.09 - Servicios para la comunidad, sociales y personales</v>
      </c>
      <c r="F231" s="19" t="str">
        <f t="shared" si="110"/>
        <v>1.2.3.2.09-VENTA DE BIENES Y SERVICIOS</v>
      </c>
      <c r="G231" s="19" t="str">
        <f t="shared" si="110"/>
        <v>5-Servicios para la comunidad, sociales y personales</v>
      </c>
      <c r="H231" s="19">
        <f t="shared" si="121"/>
        <v>148179530</v>
      </c>
      <c r="I231" s="19">
        <f t="shared" si="121"/>
        <v>148179530</v>
      </c>
      <c r="J231" s="19">
        <f t="shared" si="121"/>
        <v>0</v>
      </c>
      <c r="K231" s="19">
        <f t="shared" si="121"/>
        <v>0</v>
      </c>
      <c r="L231" s="19">
        <f t="shared" si="121"/>
        <v>0</v>
      </c>
      <c r="M231" s="19">
        <f t="shared" si="121"/>
        <v>0</v>
      </c>
      <c r="N231" s="19">
        <f t="shared" si="121"/>
        <v>0</v>
      </c>
      <c r="O231" s="19">
        <f t="shared" si="121"/>
        <v>148179530</v>
      </c>
      <c r="P231" s="19">
        <f t="shared" si="121"/>
        <v>9833751</v>
      </c>
      <c r="V231" s="19"/>
      <c r="W231" s="19">
        <f t="shared" si="121"/>
        <v>56013228</v>
      </c>
      <c r="Z231" s="19">
        <f t="shared" si="122"/>
        <v>10955384</v>
      </c>
      <c r="AF231" s="19"/>
      <c r="AG231" s="19">
        <f t="shared" si="123"/>
        <v>45649006</v>
      </c>
    </row>
    <row r="232" spans="2:33">
      <c r="B232" s="19" t="str">
        <f t="shared" si="120"/>
        <v>1 - ADMINISTRACION CENTRAL</v>
      </c>
      <c r="C232" s="19" t="str">
        <f t="shared" si="120"/>
        <v>2-ALCANTARILLADO</v>
      </c>
      <c r="D232" s="19" t="str">
        <f t="shared" si="110"/>
        <v>09-Aportes de Conexión</v>
      </c>
      <c r="E232" s="19" t="str">
        <f t="shared" si="110"/>
        <v>1.1.02.05.001.09 - Servicios para la comunidad, sociales y personales</v>
      </c>
      <c r="F232" s="19" t="str">
        <f t="shared" si="110"/>
        <v>1.2.3.2.09-VENTA DE BIENES Y SERVICIOS</v>
      </c>
      <c r="G232" s="19" t="str">
        <f t="shared" si="110"/>
        <v>5-Servicios para la comunidad, sociales y personales</v>
      </c>
      <c r="H232" s="19">
        <f t="shared" si="121"/>
        <v>7000000</v>
      </c>
      <c r="I232" s="19">
        <f t="shared" si="121"/>
        <v>7000000</v>
      </c>
      <c r="J232" s="19">
        <f t="shared" si="121"/>
        <v>0</v>
      </c>
      <c r="K232" s="19">
        <f t="shared" si="121"/>
        <v>0</v>
      </c>
      <c r="L232" s="19">
        <f t="shared" si="121"/>
        <v>0</v>
      </c>
      <c r="M232" s="19">
        <f t="shared" si="121"/>
        <v>0</v>
      </c>
      <c r="N232" s="19">
        <f t="shared" si="121"/>
        <v>0</v>
      </c>
      <c r="O232" s="19">
        <f t="shared" si="121"/>
        <v>7000000</v>
      </c>
      <c r="P232" s="19">
        <f t="shared" si="121"/>
        <v>213408</v>
      </c>
      <c r="R232" s="5">
        <v>0</v>
      </c>
      <c r="V232" s="19"/>
      <c r="W232" s="19">
        <f t="shared" si="121"/>
        <v>3029172</v>
      </c>
      <c r="Z232" s="19">
        <f t="shared" si="122"/>
        <v>199471</v>
      </c>
      <c r="AB232" s="5">
        <v>0</v>
      </c>
      <c r="AF232" s="19"/>
      <c r="AG232" s="19">
        <f t="shared" si="123"/>
        <v>2515032</v>
      </c>
    </row>
    <row r="233" spans="2:33">
      <c r="B233" s="19" t="str">
        <f t="shared" si="120"/>
        <v>1 - ADMINISTRACION CENTRAL</v>
      </c>
      <c r="C233" s="19" t="str">
        <f t="shared" si="120"/>
        <v>2-ALCANTARILLADO</v>
      </c>
      <c r="D233" s="19" t="str">
        <f t="shared" si="110"/>
        <v xml:space="preserve">11-Otros Servicios </v>
      </c>
      <c r="E233" s="19" t="str">
        <f t="shared" si="110"/>
        <v>1.1.02.05.001.09 - Servicios para la comunidad, sociales y personales</v>
      </c>
      <c r="F233" s="19" t="str">
        <f t="shared" si="110"/>
        <v>1.2.3.2.09-VENTA DE BIENES Y SERVICIOS</v>
      </c>
      <c r="G233" s="19" t="str">
        <f t="shared" si="110"/>
        <v>5-Servicios para la comunidad, sociales y personales</v>
      </c>
      <c r="H233" s="19">
        <f t="shared" si="121"/>
        <v>2000</v>
      </c>
      <c r="I233" s="19">
        <f t="shared" si="121"/>
        <v>2000</v>
      </c>
      <c r="J233" s="19">
        <f t="shared" si="121"/>
        <v>0</v>
      </c>
      <c r="K233" s="19">
        <f t="shared" si="121"/>
        <v>0</v>
      </c>
      <c r="L233" s="19">
        <f t="shared" si="121"/>
        <v>0</v>
      </c>
      <c r="M233" s="19">
        <f t="shared" si="121"/>
        <v>0</v>
      </c>
      <c r="N233" s="19">
        <f t="shared" si="121"/>
        <v>0</v>
      </c>
      <c r="O233" s="19">
        <f t="shared" si="121"/>
        <v>2000</v>
      </c>
      <c r="P233" s="19">
        <f t="shared" si="121"/>
        <v>0</v>
      </c>
      <c r="V233" s="19"/>
      <c r="W233" s="19">
        <f t="shared" si="121"/>
        <v>0</v>
      </c>
      <c r="Z233" s="19">
        <f t="shared" si="122"/>
        <v>0</v>
      </c>
      <c r="AF233" s="19"/>
      <c r="AG233" s="19">
        <f t="shared" si="123"/>
        <v>0</v>
      </c>
    </row>
    <row r="234" spans="2:33">
      <c r="B234" s="19" t="str">
        <f t="shared" si="120"/>
        <v>1 - ADMINISTRACION CENTRAL</v>
      </c>
      <c r="C234" s="19" t="str">
        <f t="shared" si="120"/>
        <v>2-ALCANTARILLADO</v>
      </c>
      <c r="D234" s="19" t="str">
        <f t="shared" si="110"/>
        <v>18-Intereses por Mora</v>
      </c>
      <c r="E234" s="19" t="str">
        <f t="shared" si="110"/>
        <v>1.1.02.03.002 - Intereses de mora</v>
      </c>
      <c r="F234" s="19" t="str">
        <f t="shared" si="110"/>
        <v>1.2.3.2.07-OTRAS MULTAS, SANCIONES E INTERESES DE MORA</v>
      </c>
      <c r="G234" s="19" t="str">
        <f t="shared" si="110"/>
        <v>3-Intereses de mora</v>
      </c>
      <c r="H234" s="19">
        <f t="shared" si="121"/>
        <v>1500000</v>
      </c>
      <c r="I234" s="19">
        <f t="shared" si="121"/>
        <v>1500000</v>
      </c>
      <c r="J234" s="19">
        <f t="shared" si="121"/>
        <v>0</v>
      </c>
      <c r="K234" s="19">
        <f t="shared" si="121"/>
        <v>0</v>
      </c>
      <c r="L234" s="19">
        <f t="shared" si="121"/>
        <v>0</v>
      </c>
      <c r="M234" s="19">
        <f t="shared" si="121"/>
        <v>0</v>
      </c>
      <c r="N234" s="19">
        <f t="shared" si="121"/>
        <v>0</v>
      </c>
      <c r="O234" s="19">
        <f t="shared" si="121"/>
        <v>1500000</v>
      </c>
      <c r="P234" s="19">
        <f t="shared" si="121"/>
        <v>1263398</v>
      </c>
      <c r="R234" s="5">
        <v>0</v>
      </c>
      <c r="V234" s="19"/>
      <c r="W234" s="19">
        <f t="shared" si="121"/>
        <v>10778370</v>
      </c>
      <c r="Z234" s="19">
        <f t="shared" si="122"/>
        <v>31880</v>
      </c>
      <c r="AB234" s="5">
        <v>0</v>
      </c>
      <c r="AF234" s="19"/>
      <c r="AG234" s="19">
        <f t="shared" si="123"/>
        <v>1915746</v>
      </c>
    </row>
    <row r="235" spans="2:33">
      <c r="B235" s="19" t="str">
        <f t="shared" si="120"/>
        <v>1 - ADMINISTRACION CENTRAL</v>
      </c>
      <c r="C235" s="19" t="str">
        <f t="shared" si="120"/>
        <v>2-ALCANTARILLADO</v>
      </c>
      <c r="D235" s="19" t="str">
        <f t="shared" si="110"/>
        <v>20-Cargo Fijo</v>
      </c>
      <c r="E235" s="19" t="str">
        <f t="shared" si="110"/>
        <v>1.1.02.06.007.02.05.02 - Subsidios de alcantarillado</v>
      </c>
      <c r="F235" s="19" t="str">
        <f t="shared" si="110"/>
        <v>1.2.3.3.05-SUBVENCIONES</v>
      </c>
      <c r="G235" s="19" t="str">
        <f t="shared" si="110"/>
        <v>10-Subsidios de alcantarillado</v>
      </c>
      <c r="H235" s="19">
        <f t="shared" si="121"/>
        <v>54712382</v>
      </c>
      <c r="I235" s="19">
        <f t="shared" si="121"/>
        <v>54712382</v>
      </c>
      <c r="J235" s="19">
        <f t="shared" si="121"/>
        <v>0</v>
      </c>
      <c r="K235" s="19">
        <f t="shared" si="121"/>
        <v>0</v>
      </c>
      <c r="L235" s="19">
        <f t="shared" si="121"/>
        <v>0</v>
      </c>
      <c r="M235" s="19">
        <f t="shared" si="121"/>
        <v>0</v>
      </c>
      <c r="N235" s="19">
        <f t="shared" si="121"/>
        <v>0</v>
      </c>
      <c r="O235" s="19">
        <f t="shared" si="121"/>
        <v>54712382</v>
      </c>
      <c r="P235" s="19">
        <f t="shared" si="121"/>
        <v>3717642</v>
      </c>
      <c r="R235" s="5">
        <v>0</v>
      </c>
      <c r="V235" s="19"/>
      <c r="W235" s="19">
        <f t="shared" si="121"/>
        <v>23611117</v>
      </c>
      <c r="Z235" s="19">
        <f t="shared" si="122"/>
        <v>0</v>
      </c>
      <c r="AF235" s="19"/>
      <c r="AG235" s="19">
        <f t="shared" si="123"/>
        <v>5012978</v>
      </c>
    </row>
    <row r="236" spans="2:33">
      <c r="B236" s="19" t="str">
        <f t="shared" si="120"/>
        <v>1 - ADMINISTRACION CENTRAL</v>
      </c>
      <c r="C236" s="19" t="str">
        <f t="shared" si="120"/>
        <v>2-ALCANTARILLADO</v>
      </c>
      <c r="D236" s="19" t="str">
        <f t="shared" si="110"/>
        <v>21-CMO</v>
      </c>
      <c r="E236" s="19" t="str">
        <f t="shared" si="110"/>
        <v>1.1.02.06.007.02.05.02 - Subsidios de alcantarillado</v>
      </c>
      <c r="F236" s="19" t="str">
        <f t="shared" si="110"/>
        <v>1.2.3.3.05-SUBVENCIONES</v>
      </c>
      <c r="G236" s="19" t="str">
        <f t="shared" si="110"/>
        <v>10-Subsidios de alcantarillado</v>
      </c>
      <c r="H236" s="19">
        <f t="shared" si="121"/>
        <v>84522456</v>
      </c>
      <c r="I236" s="19">
        <f t="shared" si="121"/>
        <v>84522456</v>
      </c>
      <c r="J236" s="19">
        <f t="shared" si="121"/>
        <v>0</v>
      </c>
      <c r="K236" s="19">
        <f t="shared" si="121"/>
        <v>0</v>
      </c>
      <c r="L236" s="19">
        <f t="shared" si="121"/>
        <v>0</v>
      </c>
      <c r="M236" s="19">
        <f t="shared" si="121"/>
        <v>0</v>
      </c>
      <c r="N236" s="19">
        <f t="shared" si="121"/>
        <v>0</v>
      </c>
      <c r="O236" s="19">
        <f t="shared" si="121"/>
        <v>84522456</v>
      </c>
      <c r="P236" s="19">
        <f t="shared" si="121"/>
        <v>5133027</v>
      </c>
      <c r="R236" s="5">
        <v>0</v>
      </c>
      <c r="V236" s="19"/>
      <c r="W236" s="19">
        <f t="shared" si="121"/>
        <v>31797836</v>
      </c>
      <c r="Z236" s="19">
        <f t="shared" si="122"/>
        <v>0</v>
      </c>
      <c r="AB236" s="5">
        <v>0</v>
      </c>
      <c r="AF236" s="19"/>
      <c r="AG236" s="19">
        <f t="shared" si="123"/>
        <v>5929734</v>
      </c>
    </row>
    <row r="237" spans="2:33">
      <c r="B237" s="19" t="str">
        <f t="shared" si="120"/>
        <v>1 - ADMINISTRACION CENTRAL</v>
      </c>
      <c r="C237" s="19" t="str">
        <f t="shared" si="120"/>
        <v>2-ALCANTARILLADO</v>
      </c>
      <c r="D237" s="19" t="str">
        <f t="shared" si="110"/>
        <v>22-CMI</v>
      </c>
      <c r="E237" s="19" t="str">
        <f t="shared" si="110"/>
        <v>1.1.02.06.007.02.05.02 - Subsidios de alcantarillado</v>
      </c>
      <c r="F237" s="19" t="str">
        <f t="shared" si="110"/>
        <v>1.2.3.3.05-SUBVENCIONES</v>
      </c>
      <c r="G237" s="19" t="str">
        <f t="shared" si="110"/>
        <v>10-Subsidios de alcantarillado</v>
      </c>
      <c r="H237" s="19">
        <f t="shared" si="121"/>
        <v>18012982</v>
      </c>
      <c r="I237" s="19">
        <f t="shared" si="121"/>
        <v>18012982</v>
      </c>
      <c r="J237" s="19">
        <f t="shared" si="121"/>
        <v>0</v>
      </c>
      <c r="K237" s="19">
        <f t="shared" si="121"/>
        <v>0</v>
      </c>
      <c r="L237" s="19">
        <f t="shared" si="121"/>
        <v>0</v>
      </c>
      <c r="M237" s="19">
        <f t="shared" si="121"/>
        <v>0</v>
      </c>
      <c r="N237" s="19">
        <f t="shared" si="121"/>
        <v>0</v>
      </c>
      <c r="O237" s="19">
        <f t="shared" si="121"/>
        <v>18012982</v>
      </c>
      <c r="P237" s="19">
        <f t="shared" si="121"/>
        <v>780346</v>
      </c>
      <c r="V237" s="19"/>
      <c r="W237" s="19">
        <f t="shared" si="121"/>
        <v>4926351</v>
      </c>
      <c r="Z237" s="19">
        <f t="shared" si="122"/>
        <v>0</v>
      </c>
      <c r="AF237" s="19"/>
      <c r="AG237" s="19">
        <f t="shared" si="123"/>
        <v>124837</v>
      </c>
    </row>
    <row r="238" spans="2:33">
      <c r="B238" s="19" t="str">
        <f t="shared" si="120"/>
        <v>1 - ADMINISTRACION CENTRAL</v>
      </c>
      <c r="C238" s="19" t="str">
        <f t="shared" si="120"/>
        <v>2-ALCANTARILLADO</v>
      </c>
      <c r="D238" s="19" t="str">
        <f t="shared" si="120"/>
        <v>23-CMT</v>
      </c>
      <c r="E238" s="19" t="str">
        <f t="shared" si="120"/>
        <v>1.1.02.06.007.02.05.02 - Subsidios de alcantarillado</v>
      </c>
      <c r="F238" s="19" t="str">
        <f t="shared" si="120"/>
        <v>1.2.3.3.05-SUBVENCIONES</v>
      </c>
      <c r="G238" s="19" t="str">
        <f t="shared" si="120"/>
        <v>10-Subsidios de alcantarillado</v>
      </c>
      <c r="H238" s="19">
        <f t="shared" si="121"/>
        <v>36025965</v>
      </c>
      <c r="I238" s="19">
        <f t="shared" si="121"/>
        <v>36025965</v>
      </c>
      <c r="J238" s="19">
        <f t="shared" si="121"/>
        <v>0</v>
      </c>
      <c r="K238" s="19">
        <f t="shared" si="121"/>
        <v>0</v>
      </c>
      <c r="L238" s="19">
        <f t="shared" si="121"/>
        <v>0</v>
      </c>
      <c r="M238" s="19">
        <f t="shared" si="121"/>
        <v>0</v>
      </c>
      <c r="N238" s="19">
        <f t="shared" si="121"/>
        <v>0</v>
      </c>
      <c r="O238" s="19">
        <f t="shared" si="121"/>
        <v>36025965</v>
      </c>
      <c r="P238" s="19">
        <f t="shared" si="121"/>
        <v>1563239</v>
      </c>
      <c r="R238" s="5">
        <v>0</v>
      </c>
      <c r="V238" s="19"/>
      <c r="W238" s="19">
        <f t="shared" si="121"/>
        <v>9876252</v>
      </c>
      <c r="Z238" s="19">
        <f t="shared" si="122"/>
        <v>0</v>
      </c>
      <c r="AB238" s="5">
        <v>0</v>
      </c>
      <c r="AF238" s="19"/>
      <c r="AG238" s="19">
        <f t="shared" si="123"/>
        <v>187255</v>
      </c>
    </row>
    <row r="239" spans="2:33">
      <c r="B239" s="19" t="str">
        <f t="shared" si="120"/>
        <v>1 - ADMINISTRACION CENTRAL</v>
      </c>
      <c r="C239" s="19" t="str">
        <f t="shared" si="120"/>
        <v>2-ALCANTARILLADO</v>
      </c>
      <c r="D239" s="19" t="str">
        <f t="shared" si="120"/>
        <v>31-Intereses y Rendimientos Financieros</v>
      </c>
      <c r="E239" s="19" t="str">
        <f t="shared" si="120"/>
        <v>1.2.05.02 - Depositos</v>
      </c>
      <c r="F239" s="19" t="str">
        <f t="shared" si="120"/>
        <v>1.3.2.3.05-OTROS RENDIMIENTOS FINANCIEROS</v>
      </c>
      <c r="G239" s="19" t="str">
        <f t="shared" si="120"/>
        <v>13-Depósitos</v>
      </c>
      <c r="H239" s="19">
        <f t="shared" si="121"/>
        <v>12000000</v>
      </c>
      <c r="I239" s="19">
        <f t="shared" si="121"/>
        <v>12000000</v>
      </c>
      <c r="J239" s="19">
        <f t="shared" si="121"/>
        <v>0</v>
      </c>
      <c r="K239" s="19">
        <f t="shared" si="121"/>
        <v>0</v>
      </c>
      <c r="L239" s="19">
        <f t="shared" si="121"/>
        <v>0</v>
      </c>
      <c r="M239" s="19">
        <f t="shared" si="121"/>
        <v>0</v>
      </c>
      <c r="N239" s="19">
        <f t="shared" si="121"/>
        <v>0</v>
      </c>
      <c r="O239" s="19">
        <f t="shared" si="121"/>
        <v>12000000</v>
      </c>
      <c r="P239" s="19">
        <f t="shared" si="121"/>
        <v>10123.49</v>
      </c>
      <c r="V239" s="19"/>
      <c r="W239" s="19">
        <f t="shared" si="121"/>
        <v>65590.900000000009</v>
      </c>
      <c r="Z239" s="19">
        <f t="shared" si="122"/>
        <v>10123.49</v>
      </c>
      <c r="AF239" s="19"/>
      <c r="AG239" s="19">
        <f t="shared" si="123"/>
        <v>65590.900000000009</v>
      </c>
    </row>
    <row r="240" spans="2:33">
      <c r="B240" s="19" t="str">
        <f t="shared" si="120"/>
        <v>1 - ADMINISTRACION CENTRAL</v>
      </c>
      <c r="C240" s="19" t="str">
        <f t="shared" si="120"/>
        <v>2-ALCANTARILLADO</v>
      </c>
      <c r="D240" s="19" t="str">
        <f t="shared" si="120"/>
        <v>32-Recargos y Multas</v>
      </c>
      <c r="E240" s="19" t="str">
        <f t="shared" si="120"/>
        <v>1.1.02.03.001.04 - Sanciones contractuales</v>
      </c>
      <c r="F240" s="19" t="str">
        <f t="shared" si="120"/>
        <v>1.2.3.2.07-OTRAS MULTAS, SANCIONES E INTERESES DE MORA</v>
      </c>
      <c r="G240" s="19" t="str">
        <f t="shared" si="120"/>
        <v>2-Sanciones contractuales</v>
      </c>
      <c r="H240" s="19">
        <f t="shared" si="121"/>
        <v>2000</v>
      </c>
      <c r="I240" s="19">
        <f t="shared" si="121"/>
        <v>2000</v>
      </c>
      <c r="J240" s="19">
        <f t="shared" si="121"/>
        <v>0</v>
      </c>
      <c r="K240" s="19">
        <f t="shared" si="121"/>
        <v>0</v>
      </c>
      <c r="L240" s="19">
        <f t="shared" si="121"/>
        <v>0</v>
      </c>
      <c r="M240" s="19">
        <f t="shared" si="121"/>
        <v>0</v>
      </c>
      <c r="N240" s="19">
        <f t="shared" si="121"/>
        <v>0</v>
      </c>
      <c r="O240" s="19">
        <f t="shared" si="121"/>
        <v>2000</v>
      </c>
      <c r="P240" s="19">
        <f t="shared" si="121"/>
        <v>0</v>
      </c>
      <c r="V240" s="19"/>
      <c r="W240" s="19">
        <f t="shared" si="121"/>
        <v>0</v>
      </c>
      <c r="Z240" s="19">
        <f t="shared" si="122"/>
        <v>0</v>
      </c>
      <c r="AB240" s="5">
        <v>0</v>
      </c>
      <c r="AF240" s="19"/>
      <c r="AG240" s="19">
        <f t="shared" si="123"/>
        <v>0</v>
      </c>
    </row>
    <row r="241" spans="2:33">
      <c r="B241" s="19" t="str">
        <f t="shared" si="120"/>
        <v>1 - ADMINISTRACION CENTRAL</v>
      </c>
      <c r="C241" s="19" t="str">
        <f t="shared" si="120"/>
        <v>2-ALCANTARILLADO</v>
      </c>
      <c r="D241" s="19" t="str">
        <f t="shared" si="120"/>
        <v>33-Otros Ingresos y  Aprovechamientos</v>
      </c>
      <c r="E241" s="19" t="str">
        <f t="shared" si="120"/>
        <v>1.1.02.05.002.09 - Servicios para la comunidad, sociales y personales</v>
      </c>
      <c r="F241" s="19" t="str">
        <f t="shared" si="120"/>
        <v>1.2.3.2.09-VENTA DE BIENES Y SERVICIOS</v>
      </c>
      <c r="G241" s="19" t="str">
        <f t="shared" si="120"/>
        <v>7-Servicios para la comunidad, sociales y personales</v>
      </c>
      <c r="H241" s="19">
        <f t="shared" si="121"/>
        <v>2000</v>
      </c>
      <c r="I241" s="19">
        <f t="shared" si="121"/>
        <v>2000</v>
      </c>
      <c r="J241" s="19">
        <f t="shared" si="121"/>
        <v>0</v>
      </c>
      <c r="K241" s="19">
        <f t="shared" si="121"/>
        <v>0</v>
      </c>
      <c r="L241" s="19">
        <f t="shared" si="121"/>
        <v>0</v>
      </c>
      <c r="M241" s="19">
        <f t="shared" si="121"/>
        <v>0</v>
      </c>
      <c r="N241" s="19">
        <f t="shared" si="121"/>
        <v>0</v>
      </c>
      <c r="O241" s="19">
        <f t="shared" si="121"/>
        <v>2000</v>
      </c>
      <c r="P241" s="19">
        <f t="shared" si="121"/>
        <v>0</v>
      </c>
      <c r="V241" s="19"/>
      <c r="W241" s="19">
        <f t="shared" si="121"/>
        <v>0</v>
      </c>
      <c r="Z241" s="19">
        <f t="shared" si="122"/>
        <v>0</v>
      </c>
      <c r="AF241" s="19"/>
      <c r="AG241" s="19">
        <f t="shared" si="123"/>
        <v>0</v>
      </c>
    </row>
    <row r="242" spans="2:33">
      <c r="B242" s="19" t="str">
        <f t="shared" si="120"/>
        <v>1 - ADMINISTRACION CENTRAL</v>
      </c>
      <c r="C242" s="19" t="str">
        <f t="shared" si="120"/>
        <v>2-ALCANTARILLADO</v>
      </c>
      <c r="D242" s="19" t="str">
        <f t="shared" si="120"/>
        <v>34-Superávit Vigencias Anteriores - Saldos Iniciales</v>
      </c>
      <c r="E242" s="19" t="str">
        <f t="shared" si="120"/>
        <v>1.2.10.02 - Superavit fiscal</v>
      </c>
      <c r="F242" s="19" t="str">
        <f t="shared" si="120"/>
        <v>1.3.3.2.09-R.B. VENTA DE BIENES Y SERVICIOS</v>
      </c>
      <c r="G242" s="19" t="str">
        <f t="shared" si="120"/>
        <v>16-Superávit fiscal</v>
      </c>
      <c r="H242" s="19">
        <f t="shared" si="121"/>
        <v>2000</v>
      </c>
      <c r="I242" s="19">
        <f t="shared" si="121"/>
        <v>2000</v>
      </c>
      <c r="J242" s="19">
        <f t="shared" si="121"/>
        <v>317331030.81999999</v>
      </c>
      <c r="K242" s="19">
        <f t="shared" si="121"/>
        <v>0</v>
      </c>
      <c r="L242" s="19">
        <f t="shared" si="121"/>
        <v>0</v>
      </c>
      <c r="M242" s="19">
        <f t="shared" si="121"/>
        <v>0</v>
      </c>
      <c r="N242" s="19">
        <f t="shared" si="121"/>
        <v>317331030.81999999</v>
      </c>
      <c r="O242" s="19">
        <f t="shared" si="121"/>
        <v>317333030.81999999</v>
      </c>
      <c r="P242" s="19">
        <f t="shared" si="121"/>
        <v>317331030.81999999</v>
      </c>
      <c r="R242" s="5">
        <v>1737734</v>
      </c>
      <c r="V242" s="19"/>
      <c r="W242" s="19">
        <f t="shared" si="121"/>
        <v>317331030.81999999</v>
      </c>
      <c r="Z242" s="19">
        <f t="shared" si="122"/>
        <v>317331030.81999999</v>
      </c>
      <c r="AB242" s="5">
        <v>704207</v>
      </c>
      <c r="AF242" s="19"/>
      <c r="AG242" s="19">
        <f t="shared" si="123"/>
        <v>317331030.81999999</v>
      </c>
    </row>
    <row r="243" spans="2:33">
      <c r="B243" s="19" t="str">
        <f t="shared" si="120"/>
        <v>1 - ADMINISTRACION CENTRAL</v>
      </c>
      <c r="C243" s="19" t="str">
        <f t="shared" si="120"/>
        <v>2-ALCANTARILLADO</v>
      </c>
      <c r="D243" s="19" t="str">
        <f t="shared" si="120"/>
        <v>35-Recuperación cartera Propia</v>
      </c>
      <c r="E243" s="19" t="str">
        <f t="shared" si="120"/>
        <v>1.2.09.03 - De personas naturales</v>
      </c>
      <c r="F243" s="19" t="str">
        <f t="shared" si="120"/>
        <v>1.3.1.1.09-RECUPERACION DE CARTERA PRESTAMOS</v>
      </c>
      <c r="G243" s="19" t="str">
        <f t="shared" si="120"/>
        <v>15-De personas naturales</v>
      </c>
      <c r="H243" s="19">
        <f t="shared" si="121"/>
        <v>5500000</v>
      </c>
      <c r="I243" s="19">
        <f t="shared" si="121"/>
        <v>5500000</v>
      </c>
      <c r="J243" s="19">
        <f t="shared" si="121"/>
        <v>0</v>
      </c>
      <c r="K243" s="19">
        <f t="shared" si="121"/>
        <v>0</v>
      </c>
      <c r="L243" s="19">
        <f t="shared" si="121"/>
        <v>0</v>
      </c>
      <c r="M243" s="19">
        <f t="shared" si="121"/>
        <v>0</v>
      </c>
      <c r="N243" s="19">
        <f t="shared" si="121"/>
        <v>0</v>
      </c>
      <c r="O243" s="19">
        <f t="shared" si="121"/>
        <v>5500000</v>
      </c>
      <c r="P243" s="19">
        <f t="shared" si="121"/>
        <v>0</v>
      </c>
      <c r="R243" s="5">
        <v>1737734</v>
      </c>
      <c r="V243" s="19"/>
      <c r="W243" s="19">
        <f t="shared" si="121"/>
        <v>0</v>
      </c>
      <c r="Z243" s="19">
        <f t="shared" si="122"/>
        <v>0</v>
      </c>
      <c r="AB243" s="5">
        <v>704207</v>
      </c>
      <c r="AF243" s="19"/>
      <c r="AG243" s="19">
        <f t="shared" si="123"/>
        <v>97379752</v>
      </c>
    </row>
    <row r="244" spans="2:33">
      <c r="B244" s="19" t="str">
        <f t="shared" ref="B244:G259" si="124">+B52</f>
        <v>1 - ADMINISTRACION CENTRAL</v>
      </c>
      <c r="C244" s="19" t="str">
        <f t="shared" si="124"/>
        <v>2-ALCANTARILLADO</v>
      </c>
      <c r="D244" s="19" t="str">
        <f t="shared" si="124"/>
        <v>36-Recursos del crédito</v>
      </c>
      <c r="E244" s="19" t="str">
        <f t="shared" si="124"/>
        <v>1.2.07.01.001 - Banca comercial</v>
      </c>
      <c r="F244" s="19" t="str">
        <f t="shared" si="124"/>
        <v>1.3.1.1.05-RECURSOS DE CREDITO INTERNO</v>
      </c>
      <c r="G244" s="19" t="str">
        <f t="shared" si="124"/>
        <v>14-Banca comercial</v>
      </c>
      <c r="H244" s="19">
        <f t="shared" ref="H244:W247" si="125">+H52+H120</f>
        <v>2000</v>
      </c>
      <c r="I244" s="19">
        <f t="shared" si="125"/>
        <v>2000</v>
      </c>
      <c r="J244" s="19">
        <f t="shared" si="125"/>
        <v>0</v>
      </c>
      <c r="K244" s="19">
        <f t="shared" si="125"/>
        <v>0</v>
      </c>
      <c r="L244" s="19">
        <f t="shared" si="125"/>
        <v>0</v>
      </c>
      <c r="M244" s="19">
        <f t="shared" si="125"/>
        <v>0</v>
      </c>
      <c r="N244" s="19">
        <f t="shared" si="125"/>
        <v>0</v>
      </c>
      <c r="O244" s="19">
        <f t="shared" si="125"/>
        <v>2000</v>
      </c>
      <c r="P244" s="19">
        <f t="shared" si="125"/>
        <v>0</v>
      </c>
      <c r="R244" s="5">
        <v>1737734</v>
      </c>
      <c r="V244" s="19"/>
      <c r="W244" s="19">
        <f t="shared" si="125"/>
        <v>0</v>
      </c>
      <c r="Z244" s="19">
        <f t="shared" si="122"/>
        <v>0</v>
      </c>
      <c r="AB244" s="5">
        <v>704207</v>
      </c>
      <c r="AF244" s="19"/>
      <c r="AG244" s="19">
        <f t="shared" ref="AG244" si="126">+AG52+AG120</f>
        <v>0</v>
      </c>
    </row>
    <row r="245" spans="2:33">
      <c r="B245" s="19" t="str">
        <f t="shared" si="124"/>
        <v>1 - ADMINISTRACION CENTRAL</v>
      </c>
      <c r="C245" s="19" t="str">
        <f t="shared" si="124"/>
        <v>2-ALCANTARILLADO</v>
      </c>
      <c r="D245" s="19" t="str">
        <f t="shared" si="124"/>
        <v>37-Aportes y Contribuciones</v>
      </c>
      <c r="E245" s="19" t="str">
        <f t="shared" si="124"/>
        <v>1.2.15.01.004 - De municipios</v>
      </c>
      <c r="F245" s="19" t="str">
        <f t="shared" si="124"/>
        <v>1.3.1.1.13-CAPITALIZACIONES</v>
      </c>
      <c r="G245" s="19" t="str">
        <f t="shared" si="124"/>
        <v>17-De municipios</v>
      </c>
      <c r="H245" s="19">
        <f t="shared" si="125"/>
        <v>2000</v>
      </c>
      <c r="I245" s="19">
        <f t="shared" si="125"/>
        <v>2000</v>
      </c>
      <c r="J245" s="19">
        <f t="shared" si="125"/>
        <v>0</v>
      </c>
      <c r="K245" s="19">
        <f t="shared" si="125"/>
        <v>0</v>
      </c>
      <c r="L245" s="19">
        <f t="shared" si="125"/>
        <v>0</v>
      </c>
      <c r="M245" s="19">
        <f t="shared" si="125"/>
        <v>0</v>
      </c>
      <c r="N245" s="19">
        <f t="shared" si="125"/>
        <v>0</v>
      </c>
      <c r="O245" s="19">
        <f t="shared" si="125"/>
        <v>2000</v>
      </c>
      <c r="P245" s="19">
        <f t="shared" si="125"/>
        <v>0</v>
      </c>
      <c r="R245" s="5">
        <v>1737734</v>
      </c>
      <c r="V245" s="19"/>
      <c r="W245" s="19">
        <f t="shared" si="125"/>
        <v>0</v>
      </c>
      <c r="Z245" s="19">
        <f t="shared" si="122"/>
        <v>0</v>
      </c>
      <c r="AB245" s="5">
        <v>704207</v>
      </c>
      <c r="AF245" s="19"/>
      <c r="AG245" s="19">
        <f t="shared" ref="AG245" si="127">+AG53+AG121</f>
        <v>0</v>
      </c>
    </row>
    <row r="246" spans="2:33">
      <c r="B246" s="19" t="str">
        <f t="shared" si="124"/>
        <v>1 - ADMINISTRACION CENTRAL</v>
      </c>
      <c r="C246" s="19" t="str">
        <f t="shared" si="124"/>
        <v>2-ALCANTARILLADO</v>
      </c>
      <c r="D246" s="19" t="str">
        <f t="shared" si="124"/>
        <v>38-Aportes mediante Convenio</v>
      </c>
      <c r="E246" s="19" t="str">
        <f t="shared" si="124"/>
        <v>1.1.02.06.006.06 - Otras unidades de gobierno</v>
      </c>
      <c r="F246" s="19" t="str">
        <f t="shared" si="124"/>
        <v>1.2.3.3.04-OTRAS TRANSFERENCIAS CORRIENTES DE OTRAS ENTIDADES DEL GOBIERNO GENERAL</v>
      </c>
      <c r="G246" s="19" t="str">
        <f t="shared" si="124"/>
        <v>8-Otras unidades de gobierno</v>
      </c>
      <c r="H246" s="19">
        <f t="shared" si="125"/>
        <v>2000</v>
      </c>
      <c r="I246" s="19">
        <f t="shared" si="125"/>
        <v>2000</v>
      </c>
      <c r="J246" s="19">
        <f t="shared" si="125"/>
        <v>0</v>
      </c>
      <c r="K246" s="19">
        <f t="shared" si="125"/>
        <v>0</v>
      </c>
      <c r="L246" s="19">
        <f t="shared" si="125"/>
        <v>0</v>
      </c>
      <c r="M246" s="19">
        <f t="shared" si="125"/>
        <v>0</v>
      </c>
      <c r="N246" s="19">
        <f t="shared" si="125"/>
        <v>0</v>
      </c>
      <c r="O246" s="19">
        <f t="shared" si="125"/>
        <v>2000</v>
      </c>
      <c r="P246" s="19">
        <f t="shared" si="125"/>
        <v>0</v>
      </c>
      <c r="R246" s="5">
        <v>0</v>
      </c>
      <c r="V246" s="19"/>
      <c r="W246" s="19">
        <f t="shared" si="125"/>
        <v>0</v>
      </c>
      <c r="Z246" s="19">
        <f t="shared" si="122"/>
        <v>0</v>
      </c>
      <c r="AB246" s="5">
        <v>0</v>
      </c>
      <c r="AF246" s="19"/>
      <c r="AG246" s="19">
        <f t="shared" ref="AG246" si="128">+AG54+AG122</f>
        <v>0</v>
      </c>
    </row>
    <row r="247" spans="2:33">
      <c r="B247" s="19" t="str">
        <f t="shared" si="124"/>
        <v>1 - ADMINISTRACION CENTRAL</v>
      </c>
      <c r="C247" s="19" t="str">
        <f t="shared" si="124"/>
        <v>2-ALCANTARILLADO</v>
      </c>
      <c r="D247" s="19" t="str">
        <f t="shared" si="124"/>
        <v>39-Arriendo comodato</v>
      </c>
      <c r="E247" s="19" t="str">
        <f t="shared" si="124"/>
        <v>1.1.02.05.002.07 - Servicios financieros y servicios conexos; servicios inmobiliarios; y servicios de arrendamiento y leasing</v>
      </c>
      <c r="F247" s="19" t="str">
        <f t="shared" si="124"/>
        <v>1.2.3.2.09-VENTA DE BIENES Y SERVICIOS</v>
      </c>
      <c r="G247" s="19" t="str">
        <f t="shared" si="124"/>
        <v>6-Servicios financieros y servicios conexos servici</v>
      </c>
      <c r="H247" s="19">
        <f t="shared" si="125"/>
        <v>2000</v>
      </c>
      <c r="I247" s="19">
        <f t="shared" si="125"/>
        <v>2000</v>
      </c>
      <c r="J247" s="19">
        <f t="shared" si="125"/>
        <v>0</v>
      </c>
      <c r="K247" s="19">
        <f t="shared" si="125"/>
        <v>0</v>
      </c>
      <c r="L247" s="19">
        <f t="shared" si="125"/>
        <v>0</v>
      </c>
      <c r="M247" s="19">
        <f t="shared" si="125"/>
        <v>0</v>
      </c>
      <c r="N247" s="19">
        <f t="shared" si="125"/>
        <v>0</v>
      </c>
      <c r="O247" s="19">
        <f t="shared" si="125"/>
        <v>2000</v>
      </c>
      <c r="P247" s="19">
        <f t="shared" si="125"/>
        <v>0</v>
      </c>
      <c r="R247" s="5">
        <v>0</v>
      </c>
      <c r="V247" s="19"/>
      <c r="W247" s="19">
        <f t="shared" si="125"/>
        <v>0</v>
      </c>
      <c r="Z247" s="19">
        <f t="shared" si="122"/>
        <v>0</v>
      </c>
      <c r="AB247" s="5">
        <v>0</v>
      </c>
      <c r="AF247" s="19"/>
      <c r="AG247" s="19">
        <f t="shared" ref="AG247" si="129">+AG55+AG123</f>
        <v>0</v>
      </c>
    </row>
    <row r="248" spans="2:33">
      <c r="B248" s="32" t="s">
        <v>100</v>
      </c>
      <c r="C248" s="32" t="s">
        <v>100</v>
      </c>
      <c r="D248" s="32" t="s">
        <v>100</v>
      </c>
      <c r="E248" s="32">
        <f t="shared" si="124"/>
        <v>0</v>
      </c>
      <c r="F248" s="32">
        <f t="shared" si="124"/>
        <v>0</v>
      </c>
      <c r="G248" s="32" t="str">
        <f t="shared" si="124"/>
        <v>Destino vs fuente</v>
      </c>
      <c r="H248" s="32">
        <f>SUM(H249:H271)</f>
        <v>1873020138</v>
      </c>
      <c r="I248" s="32">
        <f>SUM(I249:I271)</f>
        <v>1873020138</v>
      </c>
      <c r="J248" s="32">
        <f t="shared" ref="J248:W248" si="130">SUM(J249:J271)</f>
        <v>5455977.6200000001</v>
      </c>
      <c r="K248" s="32">
        <f t="shared" si="130"/>
        <v>0</v>
      </c>
      <c r="L248" s="32">
        <f t="shared" si="130"/>
        <v>0</v>
      </c>
      <c r="M248" s="32">
        <f t="shared" si="130"/>
        <v>0</v>
      </c>
      <c r="N248" s="32">
        <f t="shared" si="130"/>
        <v>5455977.6200000001</v>
      </c>
      <c r="O248" s="32">
        <f t="shared" si="130"/>
        <v>1878476115.6199999</v>
      </c>
      <c r="P248" s="32">
        <f t="shared" si="130"/>
        <v>175010868.36000001</v>
      </c>
      <c r="V248" s="32"/>
      <c r="W248" s="32">
        <f t="shared" si="130"/>
        <v>1067830564.9400001</v>
      </c>
      <c r="Z248" s="32">
        <f t="shared" ref="Z248" si="131">SUM(Z249:Z271)</f>
        <v>133623608.36</v>
      </c>
      <c r="AF248" s="32"/>
      <c r="AG248" s="32">
        <f t="shared" ref="AG248" si="132">SUM(AG249:AG271)</f>
        <v>847745928.94000006</v>
      </c>
    </row>
    <row r="249" spans="2:33">
      <c r="B249" s="19" t="str">
        <f t="shared" ref="B249:G264" si="133">+B57</f>
        <v>1 - ADMINISTRACION CENTRAL</v>
      </c>
      <c r="C249" s="19" t="str">
        <f t="shared" si="133"/>
        <v>3-ASEO</v>
      </c>
      <c r="D249" s="19" t="str">
        <f t="shared" si="133"/>
        <v xml:space="preserve">11-Otros Servicios </v>
      </c>
      <c r="E249" s="19" t="str">
        <f t="shared" si="124"/>
        <v>1.1.02.05.001.09 - Servicios para la comunidad, sociales y personales</v>
      </c>
      <c r="F249" s="19" t="str">
        <f t="shared" si="124"/>
        <v>1.2.3.2.09-VENTA DE BIENES Y SERVICIOS</v>
      </c>
      <c r="G249" s="19" t="str">
        <f t="shared" si="124"/>
        <v>5-Servicios para la comunidad, sociales y personales</v>
      </c>
      <c r="H249" s="19">
        <f t="shared" ref="H249:W264" si="134">+H57+H125</f>
        <v>2000</v>
      </c>
      <c r="I249" s="19">
        <f t="shared" si="134"/>
        <v>2000</v>
      </c>
      <c r="J249" s="19">
        <f t="shared" si="134"/>
        <v>0</v>
      </c>
      <c r="K249" s="19">
        <f t="shared" si="134"/>
        <v>0</v>
      </c>
      <c r="L249" s="19">
        <f t="shared" si="134"/>
        <v>0</v>
      </c>
      <c r="M249" s="19">
        <f t="shared" si="134"/>
        <v>0</v>
      </c>
      <c r="N249" s="19">
        <f t="shared" si="134"/>
        <v>0</v>
      </c>
      <c r="O249" s="19">
        <f t="shared" si="134"/>
        <v>2000</v>
      </c>
      <c r="P249" s="19">
        <f t="shared" si="134"/>
        <v>0</v>
      </c>
      <c r="R249" s="5">
        <v>1737734</v>
      </c>
      <c r="V249" s="19"/>
      <c r="W249" s="19">
        <f t="shared" si="134"/>
        <v>0</v>
      </c>
      <c r="Z249" s="19">
        <f t="shared" ref="Z249:Z271" si="135">+Z57+Z125</f>
        <v>0</v>
      </c>
      <c r="AB249" s="5">
        <v>704207</v>
      </c>
      <c r="AF249" s="19"/>
      <c r="AG249" s="19">
        <f t="shared" ref="AG249:AG264" si="136">+AG57+AG125</f>
        <v>0</v>
      </c>
    </row>
    <row r="250" spans="2:33">
      <c r="B250" s="19" t="str">
        <f t="shared" si="133"/>
        <v>1 - ADMINISTRACION CENTRAL</v>
      </c>
      <c r="C250" s="19" t="str">
        <f t="shared" si="133"/>
        <v>3-ASEO</v>
      </c>
      <c r="D250" s="19" t="str">
        <f t="shared" si="133"/>
        <v>12-TBL</v>
      </c>
      <c r="E250" s="19" t="str">
        <f t="shared" si="124"/>
        <v>1.1.02.05.001.09 - Servicios para la comunidad, sociales y personales</v>
      </c>
      <c r="F250" s="19" t="str">
        <f t="shared" si="124"/>
        <v>1.2.3.2.09-VENTA DE BIENES Y SERVICIOS</v>
      </c>
      <c r="G250" s="19" t="str">
        <f t="shared" si="124"/>
        <v>5-Servicios para la comunidad, sociales y personales</v>
      </c>
      <c r="H250" s="19">
        <f t="shared" si="134"/>
        <v>33471407</v>
      </c>
      <c r="I250" s="19">
        <f t="shared" si="134"/>
        <v>33471407</v>
      </c>
      <c r="J250" s="19">
        <f t="shared" si="134"/>
        <v>0</v>
      </c>
      <c r="K250" s="19">
        <f t="shared" si="134"/>
        <v>0</v>
      </c>
      <c r="L250" s="19">
        <f t="shared" si="134"/>
        <v>0</v>
      </c>
      <c r="M250" s="19">
        <f t="shared" si="134"/>
        <v>0</v>
      </c>
      <c r="N250" s="19">
        <f t="shared" si="134"/>
        <v>0</v>
      </c>
      <c r="O250" s="19">
        <f t="shared" si="134"/>
        <v>33471407</v>
      </c>
      <c r="P250" s="19">
        <f t="shared" si="134"/>
        <v>4237521</v>
      </c>
      <c r="R250" s="5">
        <v>1001026</v>
      </c>
      <c r="V250" s="19"/>
      <c r="W250" s="19">
        <f t="shared" si="134"/>
        <v>26303439</v>
      </c>
      <c r="Z250" s="19">
        <f t="shared" si="135"/>
        <v>3739126</v>
      </c>
      <c r="AB250" s="5">
        <v>668170</v>
      </c>
      <c r="AF250" s="19"/>
      <c r="AG250" s="19">
        <f t="shared" si="136"/>
        <v>23265043</v>
      </c>
    </row>
    <row r="251" spans="2:33">
      <c r="B251" s="19" t="str">
        <f t="shared" si="133"/>
        <v>1 - ADMINISTRACION CENTRAL</v>
      </c>
      <c r="C251" s="19" t="str">
        <f t="shared" si="133"/>
        <v>3-ASEO</v>
      </c>
      <c r="D251" s="19" t="str">
        <f t="shared" si="133"/>
        <v>13-TRT</v>
      </c>
      <c r="E251" s="19" t="str">
        <f t="shared" si="124"/>
        <v>1.1.02.05.001.09 - Servicios para la comunidad, sociales y personales</v>
      </c>
      <c r="F251" s="19" t="str">
        <f t="shared" si="124"/>
        <v>1.2.3.2.09-VENTA DE BIENES Y SERVICIOS</v>
      </c>
      <c r="G251" s="19" t="str">
        <f t="shared" si="124"/>
        <v>5-Servicios para la comunidad, sociales y personales</v>
      </c>
      <c r="H251" s="19">
        <f t="shared" si="134"/>
        <v>568579550</v>
      </c>
      <c r="I251" s="19">
        <f t="shared" si="134"/>
        <v>568579550</v>
      </c>
      <c r="J251" s="19">
        <f t="shared" si="134"/>
        <v>0</v>
      </c>
      <c r="K251" s="19">
        <f t="shared" si="134"/>
        <v>0</v>
      </c>
      <c r="L251" s="19">
        <f t="shared" si="134"/>
        <v>0</v>
      </c>
      <c r="M251" s="19">
        <f t="shared" si="134"/>
        <v>0</v>
      </c>
      <c r="N251" s="19">
        <f t="shared" si="134"/>
        <v>0</v>
      </c>
      <c r="O251" s="19">
        <f t="shared" si="134"/>
        <v>568579550</v>
      </c>
      <c r="P251" s="19">
        <f t="shared" si="134"/>
        <v>58614655</v>
      </c>
      <c r="R251" s="5">
        <v>1001026</v>
      </c>
      <c r="V251" s="19"/>
      <c r="W251" s="19">
        <f t="shared" si="134"/>
        <v>366392308</v>
      </c>
      <c r="Z251" s="19">
        <f t="shared" si="135"/>
        <v>56615715</v>
      </c>
      <c r="AB251" s="5">
        <v>668170</v>
      </c>
      <c r="AF251" s="19"/>
      <c r="AG251" s="19">
        <f t="shared" si="136"/>
        <v>344655749</v>
      </c>
    </row>
    <row r="252" spans="2:33">
      <c r="B252" s="19" t="str">
        <f t="shared" si="133"/>
        <v>1 - ADMINISTRACION CENTRAL</v>
      </c>
      <c r="C252" s="19" t="str">
        <f t="shared" si="133"/>
        <v>3-ASEO</v>
      </c>
      <c r="D252" s="19" t="str">
        <f t="shared" si="133"/>
        <v>14-TDT</v>
      </c>
      <c r="E252" s="19" t="str">
        <f t="shared" si="124"/>
        <v>1.1.02.05.001.09 - Servicios para la comunidad, sociales y personales</v>
      </c>
      <c r="F252" s="19" t="str">
        <f t="shared" si="124"/>
        <v>1.2.3.2.09-VENTA DE BIENES Y SERVICIOS</v>
      </c>
      <c r="G252" s="19" t="str">
        <f t="shared" si="124"/>
        <v>5-Servicios para la comunidad, sociales y personales</v>
      </c>
      <c r="H252" s="19">
        <f t="shared" si="134"/>
        <v>392300705</v>
      </c>
      <c r="I252" s="19">
        <f t="shared" si="134"/>
        <v>392300705</v>
      </c>
      <c r="J252" s="19">
        <f t="shared" si="134"/>
        <v>0</v>
      </c>
      <c r="K252" s="19">
        <f t="shared" si="134"/>
        <v>0</v>
      </c>
      <c r="L252" s="19">
        <f t="shared" si="134"/>
        <v>0</v>
      </c>
      <c r="M252" s="19">
        <f t="shared" si="134"/>
        <v>0</v>
      </c>
      <c r="N252" s="19">
        <f t="shared" si="134"/>
        <v>0</v>
      </c>
      <c r="O252" s="19">
        <f t="shared" si="134"/>
        <v>392300705</v>
      </c>
      <c r="P252" s="19">
        <f t="shared" si="134"/>
        <v>39078618</v>
      </c>
      <c r="R252" s="5">
        <v>1001026</v>
      </c>
      <c r="V252" s="19"/>
      <c r="W252" s="19">
        <f t="shared" si="134"/>
        <v>244368133</v>
      </c>
      <c r="Z252" s="19">
        <f t="shared" si="135"/>
        <v>37923993</v>
      </c>
      <c r="AB252" s="5">
        <v>668170</v>
      </c>
      <c r="AF252" s="19"/>
      <c r="AG252" s="19">
        <f t="shared" si="136"/>
        <v>230614469</v>
      </c>
    </row>
    <row r="253" spans="2:33">
      <c r="B253" s="19" t="str">
        <f t="shared" si="133"/>
        <v>1 - ADMINISTRACION CENTRAL</v>
      </c>
      <c r="C253" s="19" t="str">
        <f t="shared" si="133"/>
        <v>3-ASEO</v>
      </c>
      <c r="D253" s="19" t="str">
        <f t="shared" si="133"/>
        <v>15-VBA</v>
      </c>
      <c r="E253" s="19" t="str">
        <f t="shared" si="124"/>
        <v>1.1.02.05.001.09 - Servicios para la comunidad, sociales y personales</v>
      </c>
      <c r="F253" s="19" t="str">
        <f t="shared" si="124"/>
        <v>1.2.3.2.09-VENTA DE BIENES Y SERVICIOS</v>
      </c>
      <c r="G253" s="19" t="str">
        <f t="shared" si="124"/>
        <v>5-Servicios para la comunidad, sociales y personales</v>
      </c>
      <c r="H253" s="19">
        <f t="shared" si="134"/>
        <v>59997662</v>
      </c>
      <c r="I253" s="19">
        <f t="shared" si="134"/>
        <v>59997662</v>
      </c>
      <c r="J253" s="19">
        <f t="shared" si="134"/>
        <v>0</v>
      </c>
      <c r="K253" s="19">
        <f t="shared" si="134"/>
        <v>0</v>
      </c>
      <c r="L253" s="19">
        <f t="shared" si="134"/>
        <v>0</v>
      </c>
      <c r="M253" s="19">
        <f t="shared" si="134"/>
        <v>0</v>
      </c>
      <c r="N253" s="19">
        <f t="shared" si="134"/>
        <v>0</v>
      </c>
      <c r="O253" s="19">
        <f t="shared" si="134"/>
        <v>59997662</v>
      </c>
      <c r="P253" s="19">
        <f t="shared" si="134"/>
        <v>4409862</v>
      </c>
      <c r="R253" s="5">
        <v>144769</v>
      </c>
      <c r="V253" s="19"/>
      <c r="W253" s="19">
        <f t="shared" si="134"/>
        <v>27627062</v>
      </c>
      <c r="Z253" s="19">
        <f t="shared" si="135"/>
        <v>4377499</v>
      </c>
      <c r="AB253" s="5">
        <v>36037</v>
      </c>
      <c r="AF253" s="19"/>
      <c r="AG253" s="19">
        <f t="shared" si="136"/>
        <v>26480978</v>
      </c>
    </row>
    <row r="254" spans="2:33">
      <c r="B254" s="19" t="str">
        <f t="shared" si="133"/>
        <v>1 - ADMINISTRACION CENTRAL</v>
      </c>
      <c r="C254" s="19" t="str">
        <f t="shared" si="133"/>
        <v>3-ASEO</v>
      </c>
      <c r="D254" s="19" t="str">
        <f t="shared" si="133"/>
        <v>16-CLUS</v>
      </c>
      <c r="E254" s="19" t="str">
        <f t="shared" si="124"/>
        <v>1.1.02.05.001.09 - Servicios para la comunidad, sociales y personales</v>
      </c>
      <c r="F254" s="19" t="str">
        <f t="shared" si="124"/>
        <v>1.2.3.2.09-VENTA DE BIENES Y SERVICIOS</v>
      </c>
      <c r="G254" s="19" t="str">
        <f t="shared" si="124"/>
        <v>5-Servicios para la comunidad, sociales y personales</v>
      </c>
      <c r="H254" s="19">
        <f t="shared" si="134"/>
        <v>159055073</v>
      </c>
      <c r="I254" s="19">
        <f t="shared" si="134"/>
        <v>159055073</v>
      </c>
      <c r="J254" s="19">
        <f t="shared" si="134"/>
        <v>0</v>
      </c>
      <c r="K254" s="19">
        <f t="shared" si="134"/>
        <v>0</v>
      </c>
      <c r="L254" s="19">
        <f t="shared" si="134"/>
        <v>0</v>
      </c>
      <c r="M254" s="19">
        <f t="shared" si="134"/>
        <v>0</v>
      </c>
      <c r="N254" s="19">
        <f t="shared" si="134"/>
        <v>0</v>
      </c>
      <c r="O254" s="19">
        <f t="shared" si="134"/>
        <v>159055073</v>
      </c>
      <c r="P254" s="19">
        <f t="shared" si="134"/>
        <v>15035883</v>
      </c>
      <c r="R254" s="5">
        <v>144769</v>
      </c>
      <c r="V254" s="19"/>
      <c r="W254" s="19">
        <f t="shared" si="134"/>
        <v>94197359</v>
      </c>
      <c r="Z254" s="19">
        <f t="shared" si="135"/>
        <v>14925539</v>
      </c>
      <c r="AB254" s="5">
        <v>36037</v>
      </c>
      <c r="AF254" s="19"/>
      <c r="AG254" s="19">
        <f t="shared" si="136"/>
        <v>90289664</v>
      </c>
    </row>
    <row r="255" spans="2:33">
      <c r="B255" s="19" t="str">
        <f t="shared" si="133"/>
        <v>1 - ADMINISTRACION CENTRAL</v>
      </c>
      <c r="C255" s="19" t="str">
        <f t="shared" si="133"/>
        <v>3-ASEO</v>
      </c>
      <c r="D255" s="19" t="str">
        <f t="shared" si="133"/>
        <v>17-CCS</v>
      </c>
      <c r="E255" s="19" t="str">
        <f t="shared" si="124"/>
        <v>1.1.02.05.001.09 - Servicios para la comunidad, sociales y personales</v>
      </c>
      <c r="F255" s="19" t="str">
        <f t="shared" si="124"/>
        <v>1.2.3.2.09-VENTA DE BIENES Y SERVICIOS</v>
      </c>
      <c r="G255" s="19" t="str">
        <f t="shared" si="124"/>
        <v>5-Servicios para la comunidad, sociales y personales</v>
      </c>
      <c r="H255" s="19">
        <f t="shared" si="134"/>
        <v>104367540</v>
      </c>
      <c r="I255" s="19">
        <f t="shared" si="134"/>
        <v>104367540</v>
      </c>
      <c r="J255" s="19">
        <f t="shared" si="134"/>
        <v>0</v>
      </c>
      <c r="K255" s="19">
        <f t="shared" si="134"/>
        <v>0</v>
      </c>
      <c r="L255" s="19">
        <f t="shared" si="134"/>
        <v>0</v>
      </c>
      <c r="M255" s="19">
        <f t="shared" si="134"/>
        <v>0</v>
      </c>
      <c r="N255" s="19">
        <f t="shared" si="134"/>
        <v>0</v>
      </c>
      <c r="O255" s="19">
        <f t="shared" si="134"/>
        <v>104367540</v>
      </c>
      <c r="P255" s="19">
        <f t="shared" si="134"/>
        <v>10862844</v>
      </c>
      <c r="R255" s="5">
        <v>0</v>
      </c>
      <c r="V255" s="19"/>
      <c r="W255" s="19">
        <f t="shared" si="134"/>
        <v>67827426</v>
      </c>
      <c r="Z255" s="19">
        <f t="shared" si="135"/>
        <v>10349207</v>
      </c>
      <c r="AB255" s="5">
        <v>0</v>
      </c>
      <c r="AF255" s="19"/>
      <c r="AG255" s="19">
        <f t="shared" si="136"/>
        <v>63205531</v>
      </c>
    </row>
    <row r="256" spans="2:33">
      <c r="B256" s="19" t="str">
        <f t="shared" si="133"/>
        <v>1 - ADMINISTRACION CENTRAL</v>
      </c>
      <c r="C256" s="19" t="str">
        <f t="shared" si="133"/>
        <v>3-ASEO</v>
      </c>
      <c r="D256" s="19" t="str">
        <f t="shared" si="133"/>
        <v>18-Intereses por Mora</v>
      </c>
      <c r="E256" s="19" t="str">
        <f t="shared" si="124"/>
        <v>1.1.02.03.002 - Intereses de mora</v>
      </c>
      <c r="F256" s="19" t="str">
        <f t="shared" si="124"/>
        <v>1.2.3.2.07-OTRAS MULTAS, SANCIONES E INTERESES DE MORA</v>
      </c>
      <c r="G256" s="19" t="str">
        <f t="shared" si="124"/>
        <v>3-Intereses de mora</v>
      </c>
      <c r="H256" s="19">
        <f t="shared" si="134"/>
        <v>4300000</v>
      </c>
      <c r="I256" s="19">
        <f t="shared" si="134"/>
        <v>4300000</v>
      </c>
      <c r="J256" s="19">
        <f t="shared" si="134"/>
        <v>0</v>
      </c>
      <c r="K256" s="19">
        <f t="shared" si="134"/>
        <v>0</v>
      </c>
      <c r="L256" s="19">
        <f t="shared" si="134"/>
        <v>0</v>
      </c>
      <c r="M256" s="19">
        <f t="shared" si="134"/>
        <v>0</v>
      </c>
      <c r="N256" s="19">
        <f t="shared" si="134"/>
        <v>0</v>
      </c>
      <c r="O256" s="19">
        <f t="shared" si="134"/>
        <v>4300000</v>
      </c>
      <c r="P256" s="19">
        <f t="shared" si="134"/>
        <v>2456364</v>
      </c>
      <c r="R256" s="5">
        <v>0</v>
      </c>
      <c r="V256" s="19"/>
      <c r="W256" s="19">
        <f t="shared" si="134"/>
        <v>18277908</v>
      </c>
      <c r="Z256" s="19">
        <f t="shared" si="135"/>
        <v>141872</v>
      </c>
      <c r="AF256" s="19"/>
      <c r="AG256" s="19">
        <f t="shared" si="136"/>
        <v>4979229</v>
      </c>
    </row>
    <row r="257" spans="2:33">
      <c r="B257" s="19" t="str">
        <f t="shared" si="133"/>
        <v>1 - ADMINISTRACION CENTRAL</v>
      </c>
      <c r="C257" s="19" t="str">
        <f t="shared" si="133"/>
        <v>3-ASEO</v>
      </c>
      <c r="D257" s="19" t="str">
        <f t="shared" si="133"/>
        <v>24-TBL</v>
      </c>
      <c r="E257" s="19" t="str">
        <f t="shared" si="124"/>
        <v>1.1.02.06.007.02.05.03 - Subsidios de aseo</v>
      </c>
      <c r="F257" s="19" t="str">
        <f t="shared" si="124"/>
        <v>1.2.3.3.05-SUBVENCIONES</v>
      </c>
      <c r="G257" s="19" t="str">
        <f t="shared" si="124"/>
        <v>11-Subsidios de aseo</v>
      </c>
      <c r="H257" s="19">
        <f t="shared" si="134"/>
        <v>24751554</v>
      </c>
      <c r="I257" s="19">
        <f t="shared" si="134"/>
        <v>24751554</v>
      </c>
      <c r="J257" s="19">
        <f t="shared" si="134"/>
        <v>0</v>
      </c>
      <c r="K257" s="19">
        <f t="shared" si="134"/>
        <v>0</v>
      </c>
      <c r="L257" s="19">
        <f t="shared" si="134"/>
        <v>0</v>
      </c>
      <c r="M257" s="19">
        <f t="shared" si="134"/>
        <v>0</v>
      </c>
      <c r="N257" s="19">
        <f t="shared" si="134"/>
        <v>0</v>
      </c>
      <c r="O257" s="19">
        <f t="shared" si="134"/>
        <v>24751554</v>
      </c>
      <c r="P257" s="19">
        <f t="shared" si="134"/>
        <v>1400526</v>
      </c>
      <c r="R257" s="5">
        <v>591939</v>
      </c>
      <c r="V257" s="19"/>
      <c r="W257" s="19">
        <f t="shared" si="134"/>
        <v>8641375</v>
      </c>
      <c r="Z257" s="19">
        <f t="shared" si="135"/>
        <v>0</v>
      </c>
      <c r="AB257" s="5">
        <v>0</v>
      </c>
      <c r="AF257" s="19"/>
      <c r="AG257" s="19">
        <f t="shared" si="136"/>
        <v>2544115</v>
      </c>
    </row>
    <row r="258" spans="2:33">
      <c r="B258" s="19" t="str">
        <f t="shared" si="133"/>
        <v>1 - ADMINISTRACION CENTRAL</v>
      </c>
      <c r="C258" s="19" t="str">
        <f t="shared" si="133"/>
        <v>3-ASEO</v>
      </c>
      <c r="D258" s="19" t="str">
        <f t="shared" si="133"/>
        <v>25-TRT</v>
      </c>
      <c r="E258" s="19" t="str">
        <f t="shared" si="124"/>
        <v>1.1.02.06.007.02.05.03 - Subsidios de aseo</v>
      </c>
      <c r="F258" s="19" t="str">
        <f t="shared" si="124"/>
        <v>1.2.3.3.05-SUBVENCIONES</v>
      </c>
      <c r="G258" s="19" t="str">
        <f t="shared" si="124"/>
        <v>11-Subsidios de aseo</v>
      </c>
      <c r="H258" s="19">
        <f t="shared" si="134"/>
        <v>224907453</v>
      </c>
      <c r="I258" s="19">
        <f t="shared" si="134"/>
        <v>224907453</v>
      </c>
      <c r="J258" s="19">
        <f t="shared" si="134"/>
        <v>0</v>
      </c>
      <c r="K258" s="19">
        <f t="shared" si="134"/>
        <v>0</v>
      </c>
      <c r="L258" s="19">
        <f t="shared" si="134"/>
        <v>0</v>
      </c>
      <c r="M258" s="19">
        <f t="shared" si="134"/>
        <v>0</v>
      </c>
      <c r="N258" s="19">
        <f t="shared" si="134"/>
        <v>0</v>
      </c>
      <c r="O258" s="19">
        <f t="shared" si="134"/>
        <v>224907453</v>
      </c>
      <c r="P258" s="19">
        <f t="shared" si="134"/>
        <v>15480236</v>
      </c>
      <c r="R258" s="5">
        <v>591939</v>
      </c>
      <c r="V258" s="19"/>
      <c r="W258" s="19">
        <f t="shared" si="134"/>
        <v>96611889</v>
      </c>
      <c r="Z258" s="19">
        <f t="shared" si="135"/>
        <v>0</v>
      </c>
      <c r="AB258" s="5">
        <v>0</v>
      </c>
      <c r="AF258" s="19"/>
      <c r="AG258" s="19">
        <f t="shared" si="136"/>
        <v>8540960</v>
      </c>
    </row>
    <row r="259" spans="2:33">
      <c r="B259" s="19" t="str">
        <f t="shared" si="133"/>
        <v>1 - ADMINISTRACION CENTRAL</v>
      </c>
      <c r="C259" s="19" t="str">
        <f t="shared" si="133"/>
        <v>3-ASEO</v>
      </c>
      <c r="D259" s="19" t="str">
        <f t="shared" si="133"/>
        <v>26-TDT</v>
      </c>
      <c r="E259" s="19" t="str">
        <f t="shared" si="124"/>
        <v>1.1.02.06.007.02.05.03 - Subsidios de aseo</v>
      </c>
      <c r="F259" s="19" t="str">
        <f t="shared" si="124"/>
        <v>1.2.3.3.05-SUBVENCIONES</v>
      </c>
      <c r="G259" s="19" t="str">
        <f t="shared" si="124"/>
        <v>11-Subsidios de aseo</v>
      </c>
      <c r="H259" s="19">
        <f t="shared" si="134"/>
        <v>149709696</v>
      </c>
      <c r="I259" s="19">
        <f t="shared" si="134"/>
        <v>149709696</v>
      </c>
      <c r="J259" s="19">
        <f t="shared" si="134"/>
        <v>0</v>
      </c>
      <c r="K259" s="19">
        <f t="shared" si="134"/>
        <v>0</v>
      </c>
      <c r="L259" s="19">
        <f t="shared" si="134"/>
        <v>0</v>
      </c>
      <c r="M259" s="19">
        <f t="shared" si="134"/>
        <v>0</v>
      </c>
      <c r="N259" s="19">
        <f t="shared" si="134"/>
        <v>0</v>
      </c>
      <c r="O259" s="19">
        <f t="shared" si="134"/>
        <v>149709696</v>
      </c>
      <c r="P259" s="19">
        <f t="shared" si="134"/>
        <v>10179135</v>
      </c>
      <c r="R259" s="5">
        <v>591939</v>
      </c>
      <c r="V259" s="19"/>
      <c r="W259" s="19">
        <f t="shared" si="134"/>
        <v>63577776</v>
      </c>
      <c r="Z259" s="19">
        <f t="shared" si="135"/>
        <v>0</v>
      </c>
      <c r="AB259" s="5">
        <v>0</v>
      </c>
      <c r="AF259" s="19"/>
      <c r="AG259" s="19">
        <f t="shared" si="136"/>
        <v>4724784</v>
      </c>
    </row>
    <row r="260" spans="2:33">
      <c r="B260" s="19" t="str">
        <f t="shared" si="133"/>
        <v>1 - ADMINISTRACION CENTRAL</v>
      </c>
      <c r="C260" s="19" t="str">
        <f t="shared" si="133"/>
        <v>3-ASEO</v>
      </c>
      <c r="D260" s="19" t="str">
        <f t="shared" si="133"/>
        <v>27-VBA</v>
      </c>
      <c r="E260" s="19" t="str">
        <f t="shared" si="133"/>
        <v>1.1.02.06.007.02.05.03 - Subsidios de aseo</v>
      </c>
      <c r="F260" s="19" t="str">
        <f t="shared" si="133"/>
        <v>1.2.3.3.05-SUBVENCIONES</v>
      </c>
      <c r="G260" s="19" t="str">
        <f t="shared" si="133"/>
        <v>11-Subsidios de aseo</v>
      </c>
      <c r="H260" s="19">
        <f t="shared" si="134"/>
        <v>24159792</v>
      </c>
      <c r="I260" s="19">
        <f t="shared" si="134"/>
        <v>24159792</v>
      </c>
      <c r="J260" s="19">
        <f t="shared" si="134"/>
        <v>0</v>
      </c>
      <c r="K260" s="19">
        <f t="shared" si="134"/>
        <v>0</v>
      </c>
      <c r="L260" s="19">
        <f t="shared" si="134"/>
        <v>0</v>
      </c>
      <c r="M260" s="19">
        <f t="shared" si="134"/>
        <v>0</v>
      </c>
      <c r="N260" s="19">
        <f t="shared" si="134"/>
        <v>0</v>
      </c>
      <c r="O260" s="19">
        <f t="shared" si="134"/>
        <v>24159792</v>
      </c>
      <c r="P260" s="19">
        <f t="shared" si="134"/>
        <v>1070803</v>
      </c>
      <c r="R260" s="5">
        <v>0</v>
      </c>
      <c r="V260" s="19"/>
      <c r="W260" s="19">
        <f t="shared" si="134"/>
        <v>6715980</v>
      </c>
      <c r="Z260" s="19">
        <f t="shared" si="135"/>
        <v>0</v>
      </c>
      <c r="AB260" s="5">
        <v>0</v>
      </c>
      <c r="AF260" s="19"/>
      <c r="AG260" s="19">
        <f t="shared" si="136"/>
        <v>0</v>
      </c>
    </row>
    <row r="261" spans="2:33">
      <c r="B261" s="19" t="str">
        <f t="shared" si="133"/>
        <v>1 - ADMINISTRACION CENTRAL</v>
      </c>
      <c r="C261" s="19" t="str">
        <f t="shared" si="133"/>
        <v>3-ASEO</v>
      </c>
      <c r="D261" s="19" t="str">
        <f t="shared" si="133"/>
        <v>28-CLUS</v>
      </c>
      <c r="E261" s="19" t="str">
        <f t="shared" si="133"/>
        <v>1.1.02.06.007.02.05.03 - Subsidios de aseo</v>
      </c>
      <c r="F261" s="19" t="str">
        <f t="shared" si="133"/>
        <v>1.2.3.3.05-SUBVENCIONES</v>
      </c>
      <c r="G261" s="19" t="str">
        <f t="shared" si="133"/>
        <v>11-Subsidios de aseo</v>
      </c>
      <c r="H261" s="19">
        <f t="shared" si="134"/>
        <v>65786471</v>
      </c>
      <c r="I261" s="19">
        <f t="shared" si="134"/>
        <v>65786471</v>
      </c>
      <c r="J261" s="19">
        <f t="shared" si="134"/>
        <v>0</v>
      </c>
      <c r="K261" s="19">
        <f t="shared" si="134"/>
        <v>0</v>
      </c>
      <c r="L261" s="19">
        <f t="shared" si="134"/>
        <v>0</v>
      </c>
      <c r="M261" s="19">
        <f t="shared" si="134"/>
        <v>0</v>
      </c>
      <c r="N261" s="19">
        <f t="shared" si="134"/>
        <v>0</v>
      </c>
      <c r="O261" s="19">
        <f t="shared" si="134"/>
        <v>65786471</v>
      </c>
      <c r="P261" s="19">
        <f t="shared" si="134"/>
        <v>3651016</v>
      </c>
      <c r="R261" s="5">
        <v>0</v>
      </c>
      <c r="V261" s="19"/>
      <c r="W261" s="19">
        <f t="shared" si="134"/>
        <v>22898832</v>
      </c>
      <c r="Z261" s="19">
        <f t="shared" si="135"/>
        <v>0</v>
      </c>
      <c r="AB261" s="5">
        <v>0</v>
      </c>
      <c r="AF261" s="19"/>
      <c r="AG261" s="19">
        <f t="shared" si="136"/>
        <v>0</v>
      </c>
    </row>
    <row r="262" spans="2:33">
      <c r="B262" s="19" t="str">
        <f t="shared" si="133"/>
        <v>1 - ADMINISTRACION CENTRAL</v>
      </c>
      <c r="C262" s="19" t="str">
        <f t="shared" si="133"/>
        <v>3-ASEO</v>
      </c>
      <c r="D262" s="19" t="str">
        <f t="shared" si="133"/>
        <v>29-CCS</v>
      </c>
      <c r="E262" s="19" t="str">
        <f t="shared" si="133"/>
        <v>1.1.02.06.007.02.05.03 - Subsidios de aseo</v>
      </c>
      <c r="F262" s="19" t="str">
        <f t="shared" si="133"/>
        <v>1.2.3.3.05-SUBVENCIONES</v>
      </c>
      <c r="G262" s="19" t="str">
        <f t="shared" si="133"/>
        <v>11-Subsidios de aseo</v>
      </c>
      <c r="H262" s="19">
        <f t="shared" si="134"/>
        <v>42617235</v>
      </c>
      <c r="I262" s="19">
        <f t="shared" si="134"/>
        <v>42617235</v>
      </c>
      <c r="J262" s="19">
        <f t="shared" si="134"/>
        <v>0</v>
      </c>
      <c r="K262" s="19">
        <f t="shared" si="134"/>
        <v>0</v>
      </c>
      <c r="L262" s="19">
        <f t="shared" si="134"/>
        <v>0</v>
      </c>
      <c r="M262" s="19">
        <f t="shared" si="134"/>
        <v>0</v>
      </c>
      <c r="N262" s="19">
        <f t="shared" si="134"/>
        <v>0</v>
      </c>
      <c r="O262" s="19">
        <f t="shared" si="134"/>
        <v>42617235</v>
      </c>
      <c r="P262" s="19">
        <f t="shared" si="134"/>
        <v>2982748</v>
      </c>
      <c r="R262" s="5">
        <v>0</v>
      </c>
      <c r="V262" s="19"/>
      <c r="W262" s="19">
        <f t="shared" si="134"/>
        <v>18575111</v>
      </c>
      <c r="Z262" s="19">
        <f t="shared" si="135"/>
        <v>0</v>
      </c>
      <c r="AB262" s="5">
        <v>0</v>
      </c>
      <c r="AF262" s="19"/>
      <c r="AG262" s="19">
        <f t="shared" si="136"/>
        <v>2362396</v>
      </c>
    </row>
    <row r="263" spans="2:33">
      <c r="B263" s="19" t="str">
        <f t="shared" si="133"/>
        <v>1 - ADMINISTRACION CENTRAL</v>
      </c>
      <c r="C263" s="19" t="str">
        <f t="shared" si="133"/>
        <v>3-ASEO</v>
      </c>
      <c r="D263" s="19" t="str">
        <f t="shared" si="133"/>
        <v>30-Venta Material Aprovechado</v>
      </c>
      <c r="E263" s="19" t="str">
        <f t="shared" si="133"/>
        <v>1.1.02.05.002.09 - Servicios para la comunidad, sociales y personales</v>
      </c>
      <c r="F263" s="19" t="str">
        <f t="shared" si="133"/>
        <v>1.2.3.2.09-VENTA DE BIENES Y SERVICIOS</v>
      </c>
      <c r="G263" s="19" t="str">
        <f t="shared" si="133"/>
        <v>7-Servicios para la comunidad, sociales y personales</v>
      </c>
      <c r="H263" s="19">
        <f t="shared" si="134"/>
        <v>2000</v>
      </c>
      <c r="I263" s="19">
        <f t="shared" si="134"/>
        <v>2000</v>
      </c>
      <c r="J263" s="19">
        <f t="shared" si="134"/>
        <v>0</v>
      </c>
      <c r="K263" s="19">
        <f t="shared" si="134"/>
        <v>0</v>
      </c>
      <c r="L263" s="19">
        <f t="shared" si="134"/>
        <v>0</v>
      </c>
      <c r="M263" s="19">
        <f t="shared" si="134"/>
        <v>0</v>
      </c>
      <c r="N263" s="19">
        <f t="shared" si="134"/>
        <v>0</v>
      </c>
      <c r="O263" s="19">
        <f t="shared" si="134"/>
        <v>2000</v>
      </c>
      <c r="P263" s="19">
        <f t="shared" si="134"/>
        <v>0</v>
      </c>
      <c r="R263" s="5">
        <v>0</v>
      </c>
      <c r="V263" s="19"/>
      <c r="W263" s="19">
        <f t="shared" si="134"/>
        <v>0</v>
      </c>
      <c r="Z263" s="19">
        <f t="shared" si="135"/>
        <v>0</v>
      </c>
      <c r="AB263" s="5">
        <v>0</v>
      </c>
      <c r="AF263" s="19"/>
      <c r="AG263" s="19">
        <f t="shared" si="136"/>
        <v>0</v>
      </c>
    </row>
    <row r="264" spans="2:33">
      <c r="B264" s="19" t="str">
        <f t="shared" si="133"/>
        <v>1 - ADMINISTRACION CENTRAL</v>
      </c>
      <c r="C264" s="19" t="str">
        <f t="shared" si="133"/>
        <v>3-ASEO</v>
      </c>
      <c r="D264" s="19" t="str">
        <f t="shared" si="133"/>
        <v>31-Intereses y Rendimientos Financieros</v>
      </c>
      <c r="E264" s="19" t="str">
        <f t="shared" si="133"/>
        <v>1.2.05.02 - Depositos</v>
      </c>
      <c r="F264" s="19" t="str">
        <f t="shared" si="133"/>
        <v>1.3.2.3.05-OTROS RENDIMIENTOS FINANCIEROS</v>
      </c>
      <c r="G264" s="19" t="str">
        <f t="shared" si="133"/>
        <v>13-Depósitos</v>
      </c>
      <c r="H264" s="19">
        <f t="shared" si="134"/>
        <v>3000000</v>
      </c>
      <c r="I264" s="19">
        <f t="shared" si="134"/>
        <v>3000000</v>
      </c>
      <c r="J264" s="19">
        <f t="shared" si="134"/>
        <v>0</v>
      </c>
      <c r="K264" s="19">
        <f t="shared" si="134"/>
        <v>0</v>
      </c>
      <c r="L264" s="19">
        <f t="shared" si="134"/>
        <v>0</v>
      </c>
      <c r="M264" s="19">
        <f t="shared" si="134"/>
        <v>0</v>
      </c>
      <c r="N264" s="19">
        <f t="shared" si="134"/>
        <v>0</v>
      </c>
      <c r="O264" s="19">
        <f t="shared" si="134"/>
        <v>3000000</v>
      </c>
      <c r="P264" s="19">
        <f t="shared" si="134"/>
        <v>94679.74</v>
      </c>
      <c r="R264" s="5">
        <v>0</v>
      </c>
      <c r="V264" s="19"/>
      <c r="W264" s="19">
        <f t="shared" si="134"/>
        <v>359989.32</v>
      </c>
      <c r="Z264" s="19">
        <f t="shared" si="135"/>
        <v>94679.74</v>
      </c>
      <c r="AB264" s="5">
        <v>0</v>
      </c>
      <c r="AF264" s="19"/>
      <c r="AG264" s="19">
        <f t="shared" si="136"/>
        <v>359989.32</v>
      </c>
    </row>
    <row r="265" spans="2:33">
      <c r="B265" s="19" t="str">
        <f t="shared" ref="B265:G271" si="137">+B73</f>
        <v>1 - ADMINISTRACION CENTRAL</v>
      </c>
      <c r="C265" s="19" t="str">
        <f t="shared" si="137"/>
        <v>3-ASEO</v>
      </c>
      <c r="D265" s="19" t="str">
        <f t="shared" si="137"/>
        <v>32-Recargos y Multas</v>
      </c>
      <c r="E265" s="19" t="str">
        <f t="shared" si="137"/>
        <v>1.1.02.03.001.04 - Sanciones contractuales</v>
      </c>
      <c r="F265" s="19" t="str">
        <f t="shared" si="137"/>
        <v>1.2.3.2.07-OTRAS MULTAS, SANCIONES E INTERESES DE MORA</v>
      </c>
      <c r="G265" s="19" t="str">
        <f t="shared" si="137"/>
        <v>2-Sanciones contractuales</v>
      </c>
      <c r="H265" s="19">
        <f t="shared" ref="H265:W271" si="138">+H73+H141</f>
        <v>2000</v>
      </c>
      <c r="I265" s="19">
        <f t="shared" si="138"/>
        <v>2000</v>
      </c>
      <c r="J265" s="19">
        <f t="shared" si="138"/>
        <v>0</v>
      </c>
      <c r="K265" s="19">
        <f t="shared" si="138"/>
        <v>0</v>
      </c>
      <c r="L265" s="19">
        <f t="shared" si="138"/>
        <v>0</v>
      </c>
      <c r="M265" s="19">
        <f t="shared" si="138"/>
        <v>0</v>
      </c>
      <c r="N265" s="19">
        <f t="shared" si="138"/>
        <v>0</v>
      </c>
      <c r="O265" s="19">
        <f t="shared" si="138"/>
        <v>2000</v>
      </c>
      <c r="P265" s="19">
        <f t="shared" si="138"/>
        <v>0</v>
      </c>
      <c r="R265" s="5">
        <v>0</v>
      </c>
      <c r="V265" s="19"/>
      <c r="W265" s="19">
        <f t="shared" si="138"/>
        <v>0</v>
      </c>
      <c r="Z265" s="19">
        <f t="shared" si="135"/>
        <v>0</v>
      </c>
      <c r="AB265" s="5">
        <v>0</v>
      </c>
      <c r="AF265" s="19"/>
      <c r="AG265" s="19">
        <f t="shared" ref="AG265" si="139">+AG73+AG141</f>
        <v>0</v>
      </c>
    </row>
    <row r="266" spans="2:33">
      <c r="B266" s="19" t="str">
        <f t="shared" si="137"/>
        <v>1 - ADMINISTRACION CENTRAL</v>
      </c>
      <c r="C266" s="19" t="str">
        <f t="shared" si="137"/>
        <v>3-ASEO</v>
      </c>
      <c r="D266" s="19" t="str">
        <f t="shared" si="137"/>
        <v>33-Otros Ingresos y  Aprovechamientos</v>
      </c>
      <c r="E266" s="19" t="str">
        <f t="shared" si="137"/>
        <v>1.1.02.05.002.09 - Servicios para la comunidad, sociales y personales</v>
      </c>
      <c r="F266" s="19" t="str">
        <f t="shared" si="137"/>
        <v>1.2.3.2.09-VENTA DE BIENES Y SERVICIOS</v>
      </c>
      <c r="G266" s="19" t="str">
        <f t="shared" si="137"/>
        <v>7-Servicios para la comunidad, sociales y personales</v>
      </c>
      <c r="H266" s="19">
        <f t="shared" si="138"/>
        <v>2000</v>
      </c>
      <c r="I266" s="19">
        <f t="shared" si="138"/>
        <v>2000</v>
      </c>
      <c r="J266" s="19">
        <f t="shared" si="138"/>
        <v>0</v>
      </c>
      <c r="K266" s="19">
        <f t="shared" si="138"/>
        <v>0</v>
      </c>
      <c r="L266" s="19">
        <f t="shared" si="138"/>
        <v>0</v>
      </c>
      <c r="M266" s="19">
        <f t="shared" si="138"/>
        <v>0</v>
      </c>
      <c r="N266" s="19">
        <f t="shared" si="138"/>
        <v>0</v>
      </c>
      <c r="O266" s="19">
        <f t="shared" si="138"/>
        <v>2000</v>
      </c>
      <c r="P266" s="19">
        <f t="shared" si="138"/>
        <v>0</v>
      </c>
      <c r="V266" s="19"/>
      <c r="W266" s="19">
        <f t="shared" si="138"/>
        <v>0</v>
      </c>
      <c r="Z266" s="19">
        <f t="shared" si="135"/>
        <v>0</v>
      </c>
      <c r="AF266" s="19"/>
      <c r="AG266" s="19">
        <f t="shared" ref="AG266" si="140">+AG74+AG142</f>
        <v>2732597</v>
      </c>
    </row>
    <row r="267" spans="2:33">
      <c r="B267" s="19" t="str">
        <f t="shared" si="137"/>
        <v>1 - ADMINISTRACION CENTRAL</v>
      </c>
      <c r="C267" s="19" t="str">
        <f t="shared" si="137"/>
        <v>3-ASEO</v>
      </c>
      <c r="D267" s="19" t="str">
        <f t="shared" si="137"/>
        <v>34-Superávit Vigencias Anteriores - Saldos Iniciales</v>
      </c>
      <c r="E267" s="19" t="str">
        <f t="shared" si="137"/>
        <v>1.2.10.02 - Superavit fiscal</v>
      </c>
      <c r="F267" s="19" t="str">
        <f t="shared" si="137"/>
        <v>1.3.3.2.09-R.B. VENTA DE BIENES Y SERVICIOS</v>
      </c>
      <c r="G267" s="19" t="str">
        <f t="shared" si="137"/>
        <v>16-Superávit fiscal</v>
      </c>
      <c r="H267" s="19">
        <f t="shared" si="138"/>
        <v>2000</v>
      </c>
      <c r="I267" s="19">
        <f t="shared" si="138"/>
        <v>2000</v>
      </c>
      <c r="J267" s="19">
        <f t="shared" si="138"/>
        <v>5455977.6200000001</v>
      </c>
      <c r="K267" s="19">
        <f t="shared" si="138"/>
        <v>0</v>
      </c>
      <c r="L267" s="19">
        <f t="shared" si="138"/>
        <v>0</v>
      </c>
      <c r="M267" s="19">
        <f t="shared" si="138"/>
        <v>0</v>
      </c>
      <c r="N267" s="19">
        <f t="shared" si="138"/>
        <v>5455977.6200000001</v>
      </c>
      <c r="O267" s="19">
        <f t="shared" si="138"/>
        <v>5457977.6200000001</v>
      </c>
      <c r="P267" s="19">
        <f t="shared" si="138"/>
        <v>5455977.6200000001</v>
      </c>
      <c r="R267" s="5">
        <v>0</v>
      </c>
      <c r="V267" s="19"/>
      <c r="W267" s="19">
        <f t="shared" si="138"/>
        <v>5455977.6200000001</v>
      </c>
      <c r="Z267" s="19">
        <f t="shared" si="135"/>
        <v>5455977.6200000001</v>
      </c>
      <c r="AB267" s="5">
        <v>0</v>
      </c>
      <c r="AF267" s="19"/>
      <c r="AG267" s="19">
        <f t="shared" ref="AG267" si="141">+AG75+AG143</f>
        <v>5455977.6200000001</v>
      </c>
    </row>
    <row r="268" spans="2:33">
      <c r="B268" s="19" t="str">
        <f t="shared" si="137"/>
        <v>1 - ADMINISTRACION CENTRAL</v>
      </c>
      <c r="C268" s="19" t="str">
        <f t="shared" si="137"/>
        <v>3-ASEO</v>
      </c>
      <c r="D268" s="19" t="str">
        <f t="shared" si="137"/>
        <v>35-Recuperación cartera Propia</v>
      </c>
      <c r="E268" s="19" t="str">
        <f t="shared" si="137"/>
        <v>1.2.09.03 - De personas naturales</v>
      </c>
      <c r="F268" s="19" t="str">
        <f t="shared" si="137"/>
        <v>1.3.1.1.09-RECUPERACION DE CARTERA PRESTAMOS</v>
      </c>
      <c r="G268" s="19" t="str">
        <f t="shared" si="137"/>
        <v>15-De personas naturales</v>
      </c>
      <c r="H268" s="19">
        <f t="shared" si="138"/>
        <v>16000000</v>
      </c>
      <c r="I268" s="19">
        <f t="shared" si="138"/>
        <v>16000000</v>
      </c>
      <c r="J268" s="19">
        <f t="shared" si="138"/>
        <v>0</v>
      </c>
      <c r="K268" s="19">
        <f t="shared" si="138"/>
        <v>0</v>
      </c>
      <c r="L268" s="19">
        <f t="shared" si="138"/>
        <v>0</v>
      </c>
      <c r="M268" s="19">
        <f t="shared" si="138"/>
        <v>0</v>
      </c>
      <c r="N268" s="19">
        <f t="shared" si="138"/>
        <v>0</v>
      </c>
      <c r="O268" s="19">
        <f t="shared" si="138"/>
        <v>16000000</v>
      </c>
      <c r="P268" s="19">
        <f t="shared" si="138"/>
        <v>0</v>
      </c>
      <c r="R268" s="5">
        <v>0</v>
      </c>
      <c r="V268" s="19"/>
      <c r="W268" s="19">
        <f t="shared" si="138"/>
        <v>0</v>
      </c>
      <c r="Z268" s="19">
        <f t="shared" si="135"/>
        <v>0</v>
      </c>
      <c r="AB268" s="5">
        <v>0</v>
      </c>
      <c r="AF268" s="19"/>
      <c r="AG268" s="19">
        <f t="shared" ref="AG268" si="142">+AG76+AG144</f>
        <v>37534447</v>
      </c>
    </row>
    <row r="269" spans="2:33">
      <c r="B269" s="19" t="str">
        <f t="shared" si="137"/>
        <v>1 - ADMINISTRACION CENTRAL</v>
      </c>
      <c r="C269" s="19" t="str">
        <f t="shared" si="137"/>
        <v>3-ASEO</v>
      </c>
      <c r="D269" s="19" t="str">
        <f t="shared" si="137"/>
        <v>37-Aportes y Contribuciones</v>
      </c>
      <c r="E269" s="19" t="str">
        <f t="shared" si="137"/>
        <v>1.2.15.01.004 - De municipios</v>
      </c>
      <c r="F269" s="19" t="str">
        <f t="shared" si="137"/>
        <v>1.3.1.1.13-CAPITALIZACIONES</v>
      </c>
      <c r="G269" s="19" t="str">
        <f t="shared" si="137"/>
        <v>17-De municipios</v>
      </c>
      <c r="H269" s="19">
        <f t="shared" si="138"/>
        <v>2000</v>
      </c>
      <c r="I269" s="19">
        <f t="shared" si="138"/>
        <v>2000</v>
      </c>
      <c r="J269" s="19">
        <f t="shared" si="138"/>
        <v>0</v>
      </c>
      <c r="K269" s="19">
        <f t="shared" si="138"/>
        <v>0</v>
      </c>
      <c r="L269" s="19">
        <f t="shared" si="138"/>
        <v>0</v>
      </c>
      <c r="M269" s="19">
        <f t="shared" si="138"/>
        <v>0</v>
      </c>
      <c r="N269" s="19">
        <f t="shared" si="138"/>
        <v>0</v>
      </c>
      <c r="O269" s="19">
        <f t="shared" si="138"/>
        <v>2000</v>
      </c>
      <c r="P269" s="19">
        <f t="shared" si="138"/>
        <v>0</v>
      </c>
      <c r="R269" s="5">
        <v>0</v>
      </c>
      <c r="V269" s="19"/>
      <c r="W269" s="19">
        <f t="shared" si="138"/>
        <v>0</v>
      </c>
      <c r="Z269" s="19">
        <f t="shared" si="135"/>
        <v>0</v>
      </c>
      <c r="AB269" s="5">
        <v>0</v>
      </c>
      <c r="AF269" s="19"/>
      <c r="AG269" s="19">
        <f t="shared" ref="AG269" si="143">+AG77+AG145</f>
        <v>0</v>
      </c>
    </row>
    <row r="270" spans="2:33">
      <c r="B270" s="19" t="str">
        <f t="shared" si="137"/>
        <v>1 - ADMINISTRACION CENTRAL</v>
      </c>
      <c r="C270" s="19" t="str">
        <f t="shared" si="137"/>
        <v>3-ASEO</v>
      </c>
      <c r="D270" s="19" t="str">
        <f t="shared" si="137"/>
        <v>39-Arriendo comodato</v>
      </c>
      <c r="E270" s="19" t="str">
        <f t="shared" si="137"/>
        <v>1.1.02.05.002.07 - Servicios financieros y servicios conexos; servicios inmobiliarios; y servicios de arrendamiento y leasing</v>
      </c>
      <c r="F270" s="19" t="str">
        <f t="shared" si="137"/>
        <v>1.2.3.2.09-VENTA DE BIENES Y SERVICIOS</v>
      </c>
      <c r="G270" s="19" t="str">
        <f t="shared" si="137"/>
        <v>6-Servicios financieros y servicios conexos servici</v>
      </c>
      <c r="H270" s="19">
        <f t="shared" si="138"/>
        <v>2000</v>
      </c>
      <c r="I270" s="19">
        <f t="shared" si="138"/>
        <v>2000</v>
      </c>
      <c r="J270" s="19">
        <f t="shared" si="138"/>
        <v>0</v>
      </c>
      <c r="K270" s="19">
        <f t="shared" si="138"/>
        <v>0</v>
      </c>
      <c r="L270" s="19">
        <f t="shared" si="138"/>
        <v>0</v>
      </c>
      <c r="M270" s="19">
        <f t="shared" si="138"/>
        <v>0</v>
      </c>
      <c r="N270" s="19">
        <f t="shared" si="138"/>
        <v>0</v>
      </c>
      <c r="O270" s="19">
        <f t="shared" si="138"/>
        <v>2000</v>
      </c>
      <c r="P270" s="19">
        <f t="shared" si="138"/>
        <v>0</v>
      </c>
      <c r="R270" s="5">
        <v>0</v>
      </c>
      <c r="V270" s="19"/>
      <c r="W270" s="19">
        <f t="shared" si="138"/>
        <v>0</v>
      </c>
      <c r="Z270" s="19">
        <f t="shared" si="135"/>
        <v>0</v>
      </c>
      <c r="AB270" s="5">
        <v>0</v>
      </c>
      <c r="AF270" s="19"/>
      <c r="AG270" s="19">
        <f t="shared" ref="AG270" si="144">+AG78+AG146</f>
        <v>0</v>
      </c>
    </row>
    <row r="271" spans="2:33">
      <c r="B271" s="19" t="str">
        <f t="shared" si="137"/>
        <v>1 - ADMINISTRACION CENTRAL</v>
      </c>
      <c r="C271" s="19" t="str">
        <f t="shared" si="137"/>
        <v>3-ASEO</v>
      </c>
      <c r="D271" s="19" t="str">
        <f t="shared" si="137"/>
        <v>40-Fondo de Inversiones</v>
      </c>
      <c r="E271" s="19" t="str">
        <f t="shared" si="137"/>
        <v>1.2.01.01.003 - Otros Ingresos y  Aprovechamientos</v>
      </c>
      <c r="F271" s="19" t="str">
        <f t="shared" si="137"/>
        <v>1.3.1.1.01-DISPOSICION DE ACTIVOS</v>
      </c>
      <c r="G271" s="19" t="str">
        <f t="shared" si="137"/>
        <v>12-Reembolso de participaciones en fondos de inversió</v>
      </c>
      <c r="H271" s="19">
        <f t="shared" si="138"/>
        <v>2000</v>
      </c>
      <c r="I271" s="19">
        <f t="shared" si="138"/>
        <v>2000</v>
      </c>
      <c r="J271" s="19">
        <f t="shared" si="138"/>
        <v>0</v>
      </c>
      <c r="K271" s="19">
        <f t="shared" si="138"/>
        <v>0</v>
      </c>
      <c r="L271" s="19">
        <f t="shared" si="138"/>
        <v>0</v>
      </c>
      <c r="M271" s="19">
        <f t="shared" si="138"/>
        <v>0</v>
      </c>
      <c r="N271" s="19">
        <f t="shared" si="138"/>
        <v>0</v>
      </c>
      <c r="O271" s="19">
        <f t="shared" si="138"/>
        <v>2000</v>
      </c>
      <c r="P271" s="19">
        <f t="shared" si="138"/>
        <v>0</v>
      </c>
      <c r="R271" s="5">
        <v>0</v>
      </c>
      <c r="V271" s="19"/>
      <c r="W271" s="19">
        <f t="shared" si="138"/>
        <v>0</v>
      </c>
      <c r="Z271" s="19">
        <f t="shared" si="135"/>
        <v>0</v>
      </c>
      <c r="AB271" s="5">
        <v>0</v>
      </c>
      <c r="AF271" s="19"/>
      <c r="AG271" s="19">
        <f t="shared" ref="AG271" si="145">+AG79+AG147</f>
        <v>0</v>
      </c>
    </row>
    <row r="272" spans="2:33">
      <c r="R272" s="5">
        <v>0</v>
      </c>
      <c r="AB272" s="5">
        <v>0</v>
      </c>
    </row>
    <row r="273" spans="4:33">
      <c r="R273" s="5">
        <v>0</v>
      </c>
      <c r="AB273" s="5">
        <v>0</v>
      </c>
    </row>
    <row r="274" spans="4:33">
      <c r="D274" s="64" t="s">
        <v>126</v>
      </c>
      <c r="E274" s="65"/>
      <c r="F274" s="5"/>
      <c r="G274" s="5"/>
      <c r="H274" s="66">
        <f>+H205</f>
        <v>1633565010</v>
      </c>
      <c r="I274" s="66">
        <f t="shared" ref="I274:W274" si="146">+I205</f>
        <v>1633565010</v>
      </c>
      <c r="J274" s="66">
        <f t="shared" si="146"/>
        <v>50673.63</v>
      </c>
      <c r="K274" s="66">
        <f t="shared" si="146"/>
        <v>0</v>
      </c>
      <c r="L274" s="66">
        <f t="shared" si="146"/>
        <v>0</v>
      </c>
      <c r="M274" s="66">
        <f t="shared" si="146"/>
        <v>0</v>
      </c>
      <c r="N274" s="66">
        <f t="shared" si="146"/>
        <v>50673.63</v>
      </c>
      <c r="O274" s="66">
        <f t="shared" si="146"/>
        <v>1633615683.6300001</v>
      </c>
      <c r="P274" s="66">
        <f t="shared" si="146"/>
        <v>114148038.67</v>
      </c>
      <c r="V274" s="66"/>
      <c r="W274" s="66">
        <f t="shared" si="146"/>
        <v>6168819045.0500002</v>
      </c>
      <c r="Z274" s="66">
        <f t="shared" ref="Z274" si="147">+Z205</f>
        <v>63661696.670000002</v>
      </c>
      <c r="AB274" s="5">
        <v>0</v>
      </c>
      <c r="AF274" s="66"/>
      <c r="AG274" s="66">
        <f t="shared" ref="AG274" si="148">+AG205</f>
        <v>2120159805.05</v>
      </c>
    </row>
    <row r="275" spans="4:33">
      <c r="D275" s="67" t="s">
        <v>127</v>
      </c>
      <c r="E275" s="65"/>
      <c r="F275" s="5"/>
      <c r="G275" s="5"/>
      <c r="H275" s="66">
        <f>+H227</f>
        <v>907606509</v>
      </c>
      <c r="I275" s="66">
        <f t="shared" ref="I275:W275" si="149">+I227</f>
        <v>907606509</v>
      </c>
      <c r="J275" s="66">
        <f t="shared" si="149"/>
        <v>317331030.81999999</v>
      </c>
      <c r="K275" s="66">
        <f t="shared" si="149"/>
        <v>0</v>
      </c>
      <c r="L275" s="66">
        <f t="shared" si="149"/>
        <v>0</v>
      </c>
      <c r="M275" s="66">
        <f t="shared" si="149"/>
        <v>0</v>
      </c>
      <c r="N275" s="66">
        <f t="shared" si="149"/>
        <v>317331030.81999999</v>
      </c>
      <c r="O275" s="66">
        <f t="shared" si="149"/>
        <v>1224937539.8199999</v>
      </c>
      <c r="P275" s="66">
        <f t="shared" si="149"/>
        <v>382904521.31</v>
      </c>
      <c r="R275" s="5">
        <v>10660601</v>
      </c>
      <c r="V275" s="66"/>
      <c r="W275" s="66">
        <f t="shared" si="149"/>
        <v>711235824.72000003</v>
      </c>
      <c r="Z275" s="66">
        <f t="shared" ref="Z275" si="150">+Z227</f>
        <v>372546260.31</v>
      </c>
      <c r="AB275" s="5">
        <v>4471596</v>
      </c>
      <c r="AF275" s="66"/>
      <c r="AG275" s="66">
        <f t="shared" ref="AG275" si="151">+AG227</f>
        <v>686262883.72000003</v>
      </c>
    </row>
    <row r="276" spans="4:33">
      <c r="D276" s="67" t="s">
        <v>128</v>
      </c>
      <c r="E276" s="65"/>
      <c r="F276" s="50"/>
      <c r="G276" s="50"/>
      <c r="H276" s="66">
        <f>+H248</f>
        <v>1873020138</v>
      </c>
      <c r="I276" s="66">
        <f t="shared" ref="I276:W276" si="152">+I248</f>
        <v>1873020138</v>
      </c>
      <c r="J276" s="66">
        <f t="shared" si="152"/>
        <v>5455977.6200000001</v>
      </c>
      <c r="K276" s="66">
        <f t="shared" si="152"/>
        <v>0</v>
      </c>
      <c r="L276" s="66">
        <f t="shared" si="152"/>
        <v>0</v>
      </c>
      <c r="M276" s="66">
        <f t="shared" si="152"/>
        <v>0</v>
      </c>
      <c r="N276" s="66">
        <f t="shared" si="152"/>
        <v>5455977.6200000001</v>
      </c>
      <c r="O276" s="66">
        <f t="shared" si="152"/>
        <v>1878476115.6199999</v>
      </c>
      <c r="P276" s="66">
        <f t="shared" si="152"/>
        <v>175010868.36000001</v>
      </c>
      <c r="R276" s="5">
        <v>10660601</v>
      </c>
      <c r="V276" s="66"/>
      <c r="W276" s="66">
        <f t="shared" si="152"/>
        <v>1067830564.9400001</v>
      </c>
      <c r="Z276" s="66">
        <f t="shared" ref="Z276" si="153">+Z248</f>
        <v>133623608.36</v>
      </c>
      <c r="AB276" s="5">
        <v>4471596</v>
      </c>
      <c r="AF276" s="66"/>
      <c r="AG276" s="66">
        <f t="shared" ref="AG276" si="154">+AG248</f>
        <v>847745928.94000006</v>
      </c>
    </row>
    <row r="277" spans="4:33">
      <c r="D277" s="68" t="s">
        <v>0</v>
      </c>
      <c r="E277" s="69"/>
      <c r="F277" s="60"/>
      <c r="G277" s="60"/>
      <c r="H277" s="70">
        <f>SUM(H274:H276)</f>
        <v>4414191657</v>
      </c>
      <c r="I277" s="70">
        <f t="shared" ref="I277:W277" si="155">SUM(I274:I276)</f>
        <v>4414191657</v>
      </c>
      <c r="J277" s="70">
        <f t="shared" si="155"/>
        <v>322837682.06999999</v>
      </c>
      <c r="K277" s="70">
        <f t="shared" si="155"/>
        <v>0</v>
      </c>
      <c r="L277" s="70">
        <f t="shared" si="155"/>
        <v>0</v>
      </c>
      <c r="M277" s="70">
        <f t="shared" si="155"/>
        <v>0</v>
      </c>
      <c r="N277" s="70">
        <f t="shared" si="155"/>
        <v>322837682.06999999</v>
      </c>
      <c r="O277" s="70">
        <f t="shared" si="155"/>
        <v>4737029339.0699997</v>
      </c>
      <c r="P277" s="70">
        <f t="shared" si="155"/>
        <v>672063428.34000003</v>
      </c>
      <c r="R277" s="5">
        <v>10660601</v>
      </c>
      <c r="V277" s="70"/>
      <c r="W277" s="70">
        <f t="shared" si="155"/>
        <v>7947885434.710001</v>
      </c>
      <c r="Z277" s="70">
        <f t="shared" ref="Z277" si="156">SUM(Z274:Z276)</f>
        <v>569831565.34000003</v>
      </c>
      <c r="AB277" s="5">
        <v>4471596</v>
      </c>
      <c r="AF277" s="70"/>
      <c r="AG277" s="70">
        <f t="shared" ref="AG277" si="157">SUM(AG274:AG276)</f>
        <v>3654168617.71</v>
      </c>
    </row>
    <row r="278" spans="4:33">
      <c r="H278" s="58">
        <f>+H277-H203</f>
        <v>0</v>
      </c>
      <c r="I278" s="58">
        <f t="shared" ref="I278:W278" si="158">+I277-I203</f>
        <v>0</v>
      </c>
      <c r="J278" s="58">
        <f t="shared" si="158"/>
        <v>0</v>
      </c>
      <c r="K278" s="58">
        <f t="shared" si="158"/>
        <v>0</v>
      </c>
      <c r="L278" s="58">
        <f t="shared" si="158"/>
        <v>0</v>
      </c>
      <c r="M278" s="58">
        <f t="shared" si="158"/>
        <v>0</v>
      </c>
      <c r="N278" s="58">
        <f t="shared" si="158"/>
        <v>0</v>
      </c>
      <c r="O278" s="58">
        <f t="shared" si="158"/>
        <v>0</v>
      </c>
      <c r="P278" s="58">
        <f t="shared" si="158"/>
        <v>0</v>
      </c>
      <c r="R278" s="5">
        <v>10660601</v>
      </c>
      <c r="V278" s="58"/>
      <c r="W278" s="58">
        <f t="shared" si="158"/>
        <v>0</v>
      </c>
      <c r="Z278" s="58">
        <f t="shared" ref="Z278" si="159">+Z277-Z203</f>
        <v>0</v>
      </c>
      <c r="AB278" s="5">
        <v>4471596</v>
      </c>
      <c r="AF278" s="58"/>
      <c r="AG278" s="58">
        <f t="shared" ref="AG278" si="160">+AG277-AG203</f>
        <v>0</v>
      </c>
    </row>
    <row r="279" spans="4:33">
      <c r="R279" s="5">
        <v>10660601</v>
      </c>
      <c r="AB279" s="5">
        <v>4471596</v>
      </c>
    </row>
    <row r="280" spans="4:33">
      <c r="R280" s="5">
        <v>6699169</v>
      </c>
      <c r="AB280" s="5">
        <v>4471596</v>
      </c>
    </row>
    <row r="281" spans="4:33">
      <c r="J281" s="58">
        <f>+J164-J274</f>
        <v>0</v>
      </c>
      <c r="K281" s="58">
        <f t="shared" ref="K281:W284" si="161">+K164-K274</f>
        <v>0</v>
      </c>
      <c r="L281" s="58">
        <f t="shared" si="161"/>
        <v>0</v>
      </c>
      <c r="M281" s="58">
        <f t="shared" si="161"/>
        <v>0</v>
      </c>
      <c r="N281" s="58">
        <f t="shared" si="161"/>
        <v>0</v>
      </c>
      <c r="O281" s="58">
        <f t="shared" si="161"/>
        <v>0</v>
      </c>
      <c r="P281" s="58">
        <f t="shared" si="161"/>
        <v>0</v>
      </c>
      <c r="R281" s="5">
        <v>1078027</v>
      </c>
      <c r="V281" s="58"/>
      <c r="W281" s="58">
        <f t="shared" si="161"/>
        <v>0</v>
      </c>
      <c r="Z281" s="58">
        <f t="shared" ref="Z281:Z284" si="162">+Z164-Z274</f>
        <v>0</v>
      </c>
      <c r="AB281" s="5">
        <v>719567</v>
      </c>
      <c r="AF281" s="58"/>
      <c r="AG281" s="58">
        <f t="shared" ref="AG281" si="163">+AG164-AG274</f>
        <v>0</v>
      </c>
    </row>
    <row r="282" spans="4:33">
      <c r="J282" s="58">
        <f>+J165-J275</f>
        <v>0</v>
      </c>
      <c r="K282" s="58">
        <f t="shared" si="161"/>
        <v>0</v>
      </c>
      <c r="L282" s="58">
        <f t="shared" si="161"/>
        <v>0</v>
      </c>
      <c r="M282" s="58">
        <f t="shared" si="161"/>
        <v>0</v>
      </c>
      <c r="N282" s="58">
        <f t="shared" si="161"/>
        <v>0</v>
      </c>
      <c r="O282" s="58">
        <f t="shared" si="161"/>
        <v>0</v>
      </c>
      <c r="P282" s="58">
        <f t="shared" si="161"/>
        <v>0</v>
      </c>
      <c r="R282" s="5">
        <v>1078027</v>
      </c>
      <c r="V282" s="58"/>
      <c r="W282" s="58">
        <f t="shared" si="161"/>
        <v>0</v>
      </c>
      <c r="Z282" s="58">
        <f t="shared" si="162"/>
        <v>0</v>
      </c>
      <c r="AB282" s="5">
        <v>719567</v>
      </c>
      <c r="AF282" s="58"/>
      <c r="AG282" s="58">
        <f t="shared" ref="AG282" si="164">+AG165-AG275</f>
        <v>0</v>
      </c>
    </row>
    <row r="283" spans="4:33">
      <c r="J283" s="58">
        <f>+J166-J276</f>
        <v>0</v>
      </c>
      <c r="K283" s="58">
        <f t="shared" si="161"/>
        <v>0</v>
      </c>
      <c r="L283" s="58">
        <f t="shared" si="161"/>
        <v>0</v>
      </c>
      <c r="M283" s="58">
        <f t="shared" si="161"/>
        <v>0</v>
      </c>
      <c r="N283" s="58">
        <f t="shared" si="161"/>
        <v>0</v>
      </c>
      <c r="O283" s="58">
        <f t="shared" si="161"/>
        <v>0</v>
      </c>
      <c r="P283" s="58">
        <f t="shared" si="161"/>
        <v>0</v>
      </c>
      <c r="R283" s="5">
        <v>3619091</v>
      </c>
      <c r="V283" s="58"/>
      <c r="W283" s="58">
        <f t="shared" si="161"/>
        <v>0</v>
      </c>
      <c r="Z283" s="58">
        <f t="shared" si="162"/>
        <v>0</v>
      </c>
      <c r="AB283" s="5">
        <v>2415690</v>
      </c>
      <c r="AF283" s="58"/>
      <c r="AG283" s="58">
        <f t="shared" ref="AG283" si="165">+AG166-AG276</f>
        <v>0</v>
      </c>
    </row>
    <row r="284" spans="4:33">
      <c r="J284" s="58">
        <f>+J167-J277</f>
        <v>0</v>
      </c>
      <c r="K284" s="58">
        <f t="shared" si="161"/>
        <v>0</v>
      </c>
      <c r="L284" s="58">
        <f t="shared" si="161"/>
        <v>0</v>
      </c>
      <c r="M284" s="58">
        <f t="shared" si="161"/>
        <v>0</v>
      </c>
      <c r="N284" s="58">
        <f t="shared" si="161"/>
        <v>0</v>
      </c>
      <c r="O284" s="58">
        <f t="shared" si="161"/>
        <v>0</v>
      </c>
      <c r="P284" s="58">
        <f t="shared" si="161"/>
        <v>0</v>
      </c>
      <c r="R284" s="5">
        <v>3619091</v>
      </c>
      <c r="V284" s="58"/>
      <c r="W284" s="58">
        <f t="shared" si="161"/>
        <v>0</v>
      </c>
      <c r="Z284" s="58">
        <f t="shared" si="162"/>
        <v>0</v>
      </c>
      <c r="AB284" s="5">
        <v>2415690</v>
      </c>
      <c r="AF284" s="58"/>
      <c r="AG284" s="58">
        <f t="shared" ref="AG284" si="166">+AG167-AG277</f>
        <v>0</v>
      </c>
    </row>
    <row r="285" spans="4:33">
      <c r="R285" s="5">
        <v>2002051</v>
      </c>
      <c r="AB285" s="5">
        <v>1336339</v>
      </c>
    </row>
    <row r="286" spans="4:33">
      <c r="R286" s="5">
        <v>2002051</v>
      </c>
      <c r="AB286" s="5">
        <v>1336339</v>
      </c>
    </row>
    <row r="287" spans="4:33">
      <c r="R287" s="5">
        <v>0</v>
      </c>
      <c r="AB287" s="5">
        <v>0</v>
      </c>
    </row>
    <row r="288" spans="4:33">
      <c r="R288" s="5">
        <v>0</v>
      </c>
      <c r="AB288" s="5">
        <v>0</v>
      </c>
    </row>
    <row r="289" spans="18:28">
      <c r="R289" s="5">
        <v>0</v>
      </c>
      <c r="AB289" s="5">
        <v>0</v>
      </c>
    </row>
    <row r="290" spans="18:28">
      <c r="R290" s="5">
        <v>0</v>
      </c>
      <c r="AB290" s="5">
        <v>0</v>
      </c>
    </row>
    <row r="291" spans="18:28">
      <c r="R291" s="5">
        <v>3961432</v>
      </c>
      <c r="AB291" s="5">
        <v>0</v>
      </c>
    </row>
    <row r="292" spans="18:28">
      <c r="R292" s="5">
        <v>637472</v>
      </c>
      <c r="AB292" s="5">
        <v>0</v>
      </c>
    </row>
    <row r="293" spans="18:28">
      <c r="R293" s="5">
        <v>637472</v>
      </c>
      <c r="AB293" s="5">
        <v>0</v>
      </c>
    </row>
    <row r="294" spans="18:28">
      <c r="R294" s="5">
        <v>2140084</v>
      </c>
      <c r="AB294" s="5">
        <v>0</v>
      </c>
    </row>
    <row r="295" spans="18:28">
      <c r="R295" s="5">
        <v>2140084</v>
      </c>
      <c r="AB295" s="5">
        <v>0</v>
      </c>
    </row>
    <row r="296" spans="18:28">
      <c r="R296" s="5">
        <v>1183876</v>
      </c>
      <c r="AB296" s="5">
        <v>0</v>
      </c>
    </row>
    <row r="297" spans="18:28">
      <c r="R297" s="5">
        <v>1183876</v>
      </c>
      <c r="AB297" s="5">
        <v>0</v>
      </c>
    </row>
    <row r="298" spans="18:28">
      <c r="R298" s="5">
        <v>0</v>
      </c>
      <c r="AB298" s="5">
        <v>0</v>
      </c>
    </row>
    <row r="299" spans="18:28">
      <c r="R299" s="5">
        <v>0</v>
      </c>
      <c r="AB299" s="5">
        <v>0</v>
      </c>
    </row>
    <row r="300" spans="18:28">
      <c r="R300" s="5">
        <v>0</v>
      </c>
      <c r="AB300" s="5">
        <v>0</v>
      </c>
    </row>
    <row r="301" spans="18:28">
      <c r="R301" s="5">
        <v>0</v>
      </c>
      <c r="AB301" s="5">
        <v>0</v>
      </c>
    </row>
    <row r="302" spans="18:28">
      <c r="R302" s="5">
        <v>0</v>
      </c>
      <c r="AB302" s="5">
        <v>0</v>
      </c>
    </row>
    <row r="303" spans="18:28">
      <c r="R303" s="5">
        <v>0</v>
      </c>
      <c r="AB303" s="5">
        <v>0</v>
      </c>
    </row>
    <row r="304" spans="18:28">
      <c r="R304" s="5">
        <v>0</v>
      </c>
      <c r="AB304" s="5">
        <v>0</v>
      </c>
    </row>
    <row r="305" spans="18:28">
      <c r="R305" s="5">
        <v>0</v>
      </c>
      <c r="AB305" s="5">
        <v>0</v>
      </c>
    </row>
    <row r="307" spans="18:28">
      <c r="R307" s="5">
        <v>0</v>
      </c>
      <c r="AB307" s="5">
        <v>0</v>
      </c>
    </row>
    <row r="308" spans="18:28">
      <c r="R308" s="5">
        <v>0</v>
      </c>
      <c r="AB308" s="5">
        <v>0</v>
      </c>
    </row>
    <row r="309" spans="18:28">
      <c r="R309" s="5">
        <v>0</v>
      </c>
      <c r="AB309" s="5">
        <v>0</v>
      </c>
    </row>
    <row r="310" spans="18:28">
      <c r="R310" s="5">
        <v>0</v>
      </c>
      <c r="AB310" s="5">
        <v>0</v>
      </c>
    </row>
    <row r="311" spans="18:28">
      <c r="R311" s="5">
        <v>0</v>
      </c>
      <c r="AB311" s="5">
        <v>0</v>
      </c>
    </row>
    <row r="312" spans="18:28">
      <c r="R312" s="5">
        <v>0</v>
      </c>
      <c r="AB312" s="5">
        <v>0</v>
      </c>
    </row>
    <row r="314" spans="18:28">
      <c r="R314" s="5">
        <v>0</v>
      </c>
      <c r="AB314" s="5">
        <v>0</v>
      </c>
    </row>
    <row r="316" spans="18:28">
      <c r="R316" s="5">
        <v>0</v>
      </c>
      <c r="AB316" s="5">
        <v>0</v>
      </c>
    </row>
    <row r="317" spans="18:28">
      <c r="R317" s="5">
        <v>0</v>
      </c>
    </row>
    <row r="318" spans="18:28">
      <c r="R318" s="5">
        <v>0</v>
      </c>
      <c r="AB318" s="5">
        <v>0</v>
      </c>
    </row>
    <row r="320" spans="18:28">
      <c r="R320" s="5">
        <v>0</v>
      </c>
      <c r="AB320" s="5">
        <v>0</v>
      </c>
    </row>
    <row r="321" spans="28:28">
      <c r="AB321" s="5">
        <v>0</v>
      </c>
    </row>
  </sheetData>
  <mergeCells count="6">
    <mergeCell ref="J9:M9"/>
    <mergeCell ref="B2:W2"/>
    <mergeCell ref="B3:W3"/>
    <mergeCell ref="B4:W4"/>
    <mergeCell ref="B5:W5"/>
    <mergeCell ref="B6:C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AC175"/>
  <sheetViews>
    <sheetView topLeftCell="K1" workbookViewId="0">
      <selection activeCell="Q50" sqref="Q50"/>
    </sheetView>
  </sheetViews>
  <sheetFormatPr baseColWidth="10" defaultColWidth="11.44140625" defaultRowHeight="20.25" customHeight="1"/>
  <cols>
    <col min="1" max="1" width="5.109375" style="5" customWidth="1"/>
    <col min="2" max="2" width="9.6640625" style="5" customWidth="1"/>
    <col min="3" max="3" width="7.33203125" style="5" customWidth="1"/>
    <col min="4" max="4" width="21.5546875" style="5" customWidth="1"/>
    <col min="5" max="5" width="47.44140625" style="4" hidden="1" customWidth="1"/>
    <col min="6" max="6" width="32.33203125" style="4" hidden="1" customWidth="1"/>
    <col min="7" max="7" width="26.109375" style="4" hidden="1" customWidth="1"/>
    <col min="8" max="8" width="17.33203125" style="5" hidden="1" customWidth="1"/>
    <col min="9" max="15" width="17.33203125" style="5" customWidth="1"/>
    <col min="16" max="16" width="16.6640625" style="5" customWidth="1"/>
    <col min="17" max="17" width="17.44140625" style="54" customWidth="1"/>
    <col min="18" max="19" width="11.44140625" style="5" customWidth="1"/>
    <col min="20" max="20" width="16.6640625" style="5" customWidth="1"/>
    <col min="21" max="21" width="16.33203125" style="5" customWidth="1"/>
    <col min="22" max="22" width="18.33203125" style="54" customWidth="1"/>
    <col min="23" max="24" width="8.5546875" style="5" customWidth="1"/>
    <col min="25" max="25" width="16.6640625" style="5" customWidth="1"/>
    <col min="26" max="27" width="5.6640625" style="5" bestFit="1" customWidth="1"/>
    <col min="28" max="28" width="12" style="5" bestFit="1" customWidth="1"/>
    <col min="29" max="29" width="15.44140625" style="5" bestFit="1" customWidth="1"/>
    <col min="30" max="16384" width="11.44140625" style="5"/>
  </cols>
  <sheetData>
    <row r="2" spans="2:27" ht="20.25" customHeight="1">
      <c r="B2" s="117" t="s">
        <v>29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</row>
    <row r="3" spans="2:27" ht="20.25" customHeight="1">
      <c r="B3" s="116" t="s">
        <v>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2:27" ht="20.25" customHeight="1">
      <c r="B4" s="116" t="s">
        <v>30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</row>
    <row r="5" spans="2:27" ht="20.25" customHeight="1">
      <c r="B5" s="115" t="s">
        <v>31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</row>
    <row r="6" spans="2:27" ht="20.25" customHeight="1">
      <c r="B6" s="118" t="s">
        <v>2</v>
      </c>
      <c r="C6" s="118"/>
      <c r="D6" s="6"/>
      <c r="E6" s="7"/>
      <c r="F6" s="8"/>
      <c r="G6" s="8"/>
      <c r="H6" s="9"/>
      <c r="I6" s="9"/>
      <c r="J6" s="9"/>
      <c r="K6" s="9"/>
      <c r="L6" s="9"/>
      <c r="M6" s="9"/>
      <c r="N6" s="9"/>
      <c r="O6" s="9"/>
    </row>
    <row r="7" spans="2:27" ht="20.25" customHeight="1">
      <c r="B7" s="10" t="s">
        <v>32</v>
      </c>
      <c r="C7" s="11">
        <v>44562</v>
      </c>
      <c r="D7" s="11"/>
      <c r="E7" s="12"/>
      <c r="F7" s="8"/>
      <c r="G7" s="8"/>
      <c r="H7" s="9"/>
      <c r="I7" s="9"/>
      <c r="J7" s="9"/>
      <c r="K7" s="9"/>
      <c r="L7" s="9"/>
      <c r="M7" s="9"/>
      <c r="N7" s="9"/>
      <c r="O7" s="9"/>
    </row>
    <row r="8" spans="2:27" ht="20.25" customHeight="1">
      <c r="B8" s="13" t="s">
        <v>33</v>
      </c>
      <c r="C8" s="14">
        <v>44592</v>
      </c>
      <c r="D8" s="11"/>
      <c r="E8" s="12"/>
      <c r="F8" s="8"/>
      <c r="G8" s="8"/>
      <c r="H8" s="9"/>
      <c r="I8" s="9"/>
      <c r="J8" s="9"/>
      <c r="K8" s="9"/>
      <c r="L8" s="9"/>
      <c r="M8" s="9"/>
      <c r="N8" s="9"/>
      <c r="O8" s="9"/>
    </row>
    <row r="9" spans="2:27" s="54" customFormat="1" ht="20.25" customHeight="1">
      <c r="D9" s="55"/>
      <c r="E9" s="56"/>
      <c r="F9" s="56"/>
      <c r="G9" s="56"/>
      <c r="H9" s="57"/>
      <c r="I9" s="57"/>
      <c r="J9" s="114" t="s">
        <v>35</v>
      </c>
      <c r="K9" s="114"/>
      <c r="L9" s="114"/>
      <c r="M9" s="114"/>
      <c r="N9" s="86"/>
      <c r="O9" s="57">
        <f>+O11-'06'!O11</f>
        <v>5480800999.999999</v>
      </c>
      <c r="P9" s="119" t="s">
        <v>13</v>
      </c>
      <c r="Q9" s="119"/>
      <c r="R9" s="119"/>
      <c r="S9" s="119"/>
      <c r="T9" s="119"/>
      <c r="U9" s="119" t="s">
        <v>14</v>
      </c>
      <c r="V9" s="119"/>
      <c r="W9" s="119"/>
      <c r="X9" s="119"/>
      <c r="Y9" s="119"/>
    </row>
    <row r="10" spans="2:27" s="18" customFormat="1" ht="20.25" customHeight="1">
      <c r="B10" s="15" t="s">
        <v>3</v>
      </c>
      <c r="C10" s="15" t="s">
        <v>4</v>
      </c>
      <c r="D10" s="15" t="s">
        <v>5</v>
      </c>
      <c r="E10" s="16" t="s">
        <v>6</v>
      </c>
      <c r="F10" s="16" t="s">
        <v>7</v>
      </c>
      <c r="G10" s="16" t="s">
        <v>34</v>
      </c>
      <c r="H10" s="17" t="s">
        <v>8</v>
      </c>
      <c r="I10" s="17" t="s">
        <v>8</v>
      </c>
      <c r="J10" s="1" t="s">
        <v>19</v>
      </c>
      <c r="K10" s="1" t="s">
        <v>20</v>
      </c>
      <c r="L10" s="1" t="s">
        <v>21</v>
      </c>
      <c r="M10" s="3" t="s">
        <v>22</v>
      </c>
      <c r="N10" s="17" t="s">
        <v>25</v>
      </c>
      <c r="O10" s="17" t="s">
        <v>36</v>
      </c>
      <c r="P10" s="1" t="s">
        <v>26</v>
      </c>
      <c r="Q10" s="87" t="s">
        <v>27</v>
      </c>
      <c r="R10" s="1" t="s">
        <v>28</v>
      </c>
      <c r="S10" s="1" t="s">
        <v>125</v>
      </c>
      <c r="T10" s="1" t="s">
        <v>23</v>
      </c>
      <c r="U10" s="1" t="s">
        <v>26</v>
      </c>
      <c r="V10" s="87" t="s">
        <v>27</v>
      </c>
      <c r="W10" s="1" t="s">
        <v>28</v>
      </c>
      <c r="X10" s="1" t="s">
        <v>125</v>
      </c>
      <c r="Y10" s="1" t="s">
        <v>24</v>
      </c>
    </row>
    <row r="11" spans="2:27" ht="20.25" customHeight="1">
      <c r="B11" s="19" t="s">
        <v>9</v>
      </c>
      <c r="C11" s="19"/>
      <c r="D11" s="19"/>
      <c r="E11" s="20"/>
      <c r="F11" s="21"/>
      <c r="G11" s="21"/>
      <c r="H11" s="22">
        <v>4414191657</v>
      </c>
      <c r="I11" s="22">
        <f>+I12+I80</f>
        <v>4414191657</v>
      </c>
      <c r="J11" s="22">
        <f>+J12+J80</f>
        <v>322837682.06999999</v>
      </c>
      <c r="K11" s="22">
        <f>+K12+K80</f>
        <v>5516947329.7799997</v>
      </c>
      <c r="L11" s="22">
        <f>+L12+L80</f>
        <v>0</v>
      </c>
      <c r="M11" s="22">
        <f>+M12+M80</f>
        <v>0</v>
      </c>
      <c r="N11" s="22">
        <f>+J11+K11+L11+M11</f>
        <v>5839785011.8499994</v>
      </c>
      <c r="O11" s="22">
        <f>+I11+N11</f>
        <v>10253976668.849998</v>
      </c>
      <c r="P11" s="22">
        <f>+'01'!Q11+'02'!Q11+'03'!Q11</f>
        <v>1392133342.71</v>
      </c>
      <c r="Q11" s="88">
        <f>+'04'!Q11+'05'!Q11+'06'!Q11</f>
        <v>1113830018.7799997</v>
      </c>
      <c r="R11" s="22"/>
      <c r="S11" s="22">
        <f>+S12+S80</f>
        <v>0</v>
      </c>
      <c r="T11" s="53">
        <f>+P11+Q11+R11+S11</f>
        <v>2505963361.4899998</v>
      </c>
      <c r="U11" s="22">
        <f>+'01'!T11+'02'!T11+'03'!T11</f>
        <v>1208325241.71</v>
      </c>
      <c r="V11" s="88">
        <f>+'04'!T11+'05'!T11+'06'!T11</f>
        <v>831989705.77999973</v>
      </c>
      <c r="W11" s="22"/>
      <c r="X11" s="22">
        <f>+X12+X80</f>
        <v>0</v>
      </c>
      <c r="Y11" s="53">
        <f>+U11+V11+W11+X11</f>
        <v>2040314947.4899998</v>
      </c>
      <c r="Z11" s="85">
        <f>+T11-'06'!R11</f>
        <v>0</v>
      </c>
      <c r="AA11" s="85">
        <f>+Y11-'06'!U11</f>
        <v>0</v>
      </c>
    </row>
    <row r="12" spans="2:27" ht="20.25" customHeight="1">
      <c r="B12" s="23" t="s">
        <v>37</v>
      </c>
      <c r="C12" s="23"/>
      <c r="D12" s="23"/>
      <c r="E12" s="24"/>
      <c r="F12" s="25"/>
      <c r="G12" s="25"/>
      <c r="H12" s="23">
        <v>3844081899</v>
      </c>
      <c r="I12" s="23">
        <f>+I13+I35+I56</f>
        <v>3844081899</v>
      </c>
      <c r="J12" s="23">
        <f>+J13+J35+J56</f>
        <v>322837682.06999999</v>
      </c>
      <c r="K12" s="23">
        <f>+K13+K35+K56</f>
        <v>5516947329.7799997</v>
      </c>
      <c r="L12" s="23">
        <f>+L13+L35+L56</f>
        <v>0</v>
      </c>
      <c r="M12" s="23">
        <f>+M13+M35+M56</f>
        <v>0</v>
      </c>
      <c r="N12" s="23">
        <f t="shared" ref="N12:N75" si="0">+J12+K12+L12+M12</f>
        <v>5839785011.8499994</v>
      </c>
      <c r="O12" s="23">
        <f t="shared" ref="O12:O75" si="1">+I12+N12</f>
        <v>9683866910.8499985</v>
      </c>
      <c r="P12" s="23">
        <f>+'01'!Q12+'02'!Q12+'03'!Q12</f>
        <v>1273718408.71</v>
      </c>
      <c r="Q12" s="89">
        <f>+'04'!Q12+'05'!Q12+'06'!Q12</f>
        <v>993208889.77999961</v>
      </c>
      <c r="R12" s="23"/>
      <c r="S12" s="23">
        <f>+S13+S35+S56</f>
        <v>0</v>
      </c>
      <c r="T12" s="53">
        <f t="shared" ref="T12:T75" si="2">+P12+Q12+R12+S12</f>
        <v>2266927298.4899998</v>
      </c>
      <c r="U12" s="23">
        <f>+'01'!T12+'02'!T12+'03'!T12</f>
        <v>1148965473.71</v>
      </c>
      <c r="V12" s="89">
        <f>+'04'!T12+'05'!T12+'06'!T12</f>
        <v>739163862.77999973</v>
      </c>
      <c r="W12" s="23"/>
      <c r="X12" s="23">
        <f>+X13+X35+X56</f>
        <v>0</v>
      </c>
      <c r="Y12" s="53">
        <f t="shared" ref="Y12:Y75" si="3">+U12+V12+W12+X12</f>
        <v>1888129336.4899998</v>
      </c>
      <c r="Z12" s="85">
        <f>+T12-'06'!R12</f>
        <v>0</v>
      </c>
      <c r="AA12" s="85">
        <f>+Y12-'06'!U12</f>
        <v>0</v>
      </c>
    </row>
    <row r="13" spans="2:27" ht="20.25" customHeight="1">
      <c r="B13" s="26" t="s">
        <v>37</v>
      </c>
      <c r="C13" s="26" t="s">
        <v>38</v>
      </c>
      <c r="D13" s="26" t="s">
        <v>5</v>
      </c>
      <c r="E13" s="27"/>
      <c r="F13" s="28"/>
      <c r="G13" s="28" t="s">
        <v>39</v>
      </c>
      <c r="H13" s="26">
        <v>1339318334</v>
      </c>
      <c r="I13" s="26">
        <f>SUM(I14:I34)</f>
        <v>1339318334</v>
      </c>
      <c r="J13" s="26">
        <f>SUM(J14:J34)</f>
        <v>50673.63</v>
      </c>
      <c r="K13" s="26">
        <f>SUM(K14:K34)</f>
        <v>5480801000</v>
      </c>
      <c r="L13" s="26">
        <f>SUM(L14:L34)</f>
        <v>0</v>
      </c>
      <c r="M13" s="26">
        <f>SUM(M14:M34)</f>
        <v>0</v>
      </c>
      <c r="N13" s="26">
        <f t="shared" si="0"/>
        <v>5480851673.6300001</v>
      </c>
      <c r="O13" s="26">
        <f t="shared" si="1"/>
        <v>6820170007.6300001</v>
      </c>
      <c r="P13" s="26">
        <f>+'01'!Q13+'02'!Q13+'03'!Q13</f>
        <v>291505532.42999995</v>
      </c>
      <c r="Q13" s="90">
        <f>+'04'!Q13+'05'!Q13+'06'!Q13</f>
        <v>289515119.62</v>
      </c>
      <c r="R13" s="26"/>
      <c r="S13" s="26">
        <f>SUM(S14:S34)</f>
        <v>0</v>
      </c>
      <c r="T13" s="53">
        <f t="shared" si="2"/>
        <v>581020652.04999995</v>
      </c>
      <c r="U13" s="26">
        <f>+'01'!T13+'02'!T13+'03'!T13</f>
        <v>202283203.42999998</v>
      </c>
      <c r="V13" s="90">
        <f>+'04'!T13+'05'!T13+'06'!T13</f>
        <v>202562634.62</v>
      </c>
      <c r="W13" s="26"/>
      <c r="X13" s="26">
        <f>SUM(X14:X34)</f>
        <v>0</v>
      </c>
      <c r="Y13" s="53">
        <f t="shared" si="3"/>
        <v>404845838.04999995</v>
      </c>
      <c r="Z13" s="85">
        <f>+T13-'06'!R13</f>
        <v>0</v>
      </c>
      <c r="AA13" s="85">
        <f>+Y13-'06'!U13</f>
        <v>0</v>
      </c>
    </row>
    <row r="14" spans="2:27" ht="20.25" customHeight="1">
      <c r="B14" s="19" t="s">
        <v>37</v>
      </c>
      <c r="C14" s="19" t="s">
        <v>38</v>
      </c>
      <c r="D14" s="19" t="s">
        <v>40</v>
      </c>
      <c r="E14" s="20" t="s">
        <v>41</v>
      </c>
      <c r="F14" s="21" t="s">
        <v>42</v>
      </c>
      <c r="G14" s="21" t="s">
        <v>43</v>
      </c>
      <c r="H14" s="19">
        <v>188150357</v>
      </c>
      <c r="I14" s="19">
        <v>188150357</v>
      </c>
      <c r="J14" s="19"/>
      <c r="K14" s="19"/>
      <c r="L14" s="19"/>
      <c r="M14" s="19"/>
      <c r="N14" s="19">
        <f t="shared" si="0"/>
        <v>0</v>
      </c>
      <c r="O14" s="19">
        <f t="shared" si="1"/>
        <v>188150357</v>
      </c>
      <c r="P14" s="19">
        <f>+'01'!Q14+'02'!Q14+'03'!Q14</f>
        <v>55891770</v>
      </c>
      <c r="Q14" s="91">
        <f>+'04'!Q14+'05'!Q14+'06'!Q14</f>
        <v>57170803</v>
      </c>
      <c r="R14" s="19"/>
      <c r="S14" s="19"/>
      <c r="T14" s="53">
        <f t="shared" si="2"/>
        <v>113062573</v>
      </c>
      <c r="U14" s="19">
        <f>+'01'!T14+'02'!T14+'03'!T14</f>
        <v>54097931</v>
      </c>
      <c r="V14" s="91">
        <f>+'04'!T14+'05'!T14+'06'!T14</f>
        <v>55422756</v>
      </c>
      <c r="W14" s="19"/>
      <c r="X14" s="19"/>
      <c r="Y14" s="53">
        <f t="shared" si="3"/>
        <v>109520687</v>
      </c>
      <c r="Z14" s="85">
        <f>+T14-'06'!R14</f>
        <v>0</v>
      </c>
      <c r="AA14" s="85">
        <f>+Y14-'06'!U14</f>
        <v>0</v>
      </c>
    </row>
    <row r="15" spans="2:27" ht="20.25" customHeight="1">
      <c r="B15" s="19" t="s">
        <v>37</v>
      </c>
      <c r="C15" s="19" t="s">
        <v>38</v>
      </c>
      <c r="D15" s="19" t="s">
        <v>44</v>
      </c>
      <c r="E15" s="20" t="s">
        <v>41</v>
      </c>
      <c r="F15" s="21" t="s">
        <v>42</v>
      </c>
      <c r="G15" s="21" t="s">
        <v>43</v>
      </c>
      <c r="H15" s="19">
        <v>394450492</v>
      </c>
      <c r="I15" s="19">
        <v>394450492</v>
      </c>
      <c r="J15" s="19"/>
      <c r="K15" s="19"/>
      <c r="L15" s="19"/>
      <c r="M15" s="19"/>
      <c r="N15" s="19">
        <f t="shared" si="0"/>
        <v>0</v>
      </c>
      <c r="O15" s="19">
        <f t="shared" si="1"/>
        <v>394450492</v>
      </c>
      <c r="P15" s="19">
        <f>+'01'!Q15+'02'!Q15+'03'!Q15</f>
        <v>86058202</v>
      </c>
      <c r="Q15" s="91">
        <f>+'04'!Q15+'05'!Q15+'06'!Q15</f>
        <v>81626149</v>
      </c>
      <c r="R15" s="19"/>
      <c r="S15" s="19"/>
      <c r="T15" s="53">
        <f t="shared" si="2"/>
        <v>167684351</v>
      </c>
      <c r="U15" s="19">
        <f>+'01'!T15+'02'!T15+'03'!T15</f>
        <v>61660489</v>
      </c>
      <c r="V15" s="91">
        <f>+'04'!T15+'05'!T15+'06'!T15</f>
        <v>63317563</v>
      </c>
      <c r="W15" s="19"/>
      <c r="X15" s="19"/>
      <c r="Y15" s="53">
        <f t="shared" si="3"/>
        <v>124978052</v>
      </c>
      <c r="Z15" s="85">
        <f>+T15-'06'!R15</f>
        <v>0</v>
      </c>
      <c r="AA15" s="85">
        <f>+Y15-'06'!U15</f>
        <v>0</v>
      </c>
    </row>
    <row r="16" spans="2:27" ht="20.25" customHeight="1">
      <c r="B16" s="19" t="s">
        <v>37</v>
      </c>
      <c r="C16" s="19" t="s">
        <v>38</v>
      </c>
      <c r="D16" s="19" t="s">
        <v>45</v>
      </c>
      <c r="E16" s="20" t="s">
        <v>41</v>
      </c>
      <c r="F16" s="21" t="s">
        <v>42</v>
      </c>
      <c r="G16" s="21" t="s">
        <v>43</v>
      </c>
      <c r="H16" s="19">
        <v>436413310</v>
      </c>
      <c r="I16" s="19">
        <v>436413310</v>
      </c>
      <c r="J16" s="19"/>
      <c r="K16" s="19"/>
      <c r="L16" s="19"/>
      <c r="M16" s="19"/>
      <c r="N16" s="19">
        <f t="shared" si="0"/>
        <v>0</v>
      </c>
      <c r="O16" s="19">
        <f t="shared" si="1"/>
        <v>436413310</v>
      </c>
      <c r="P16" s="19">
        <f>+'01'!Q16+'02'!Q16+'03'!Q16</f>
        <v>93875080</v>
      </c>
      <c r="Q16" s="91">
        <f>+'04'!Q16+'05'!Q16+'06'!Q16</f>
        <v>89040454</v>
      </c>
      <c r="R16" s="19"/>
      <c r="S16" s="19"/>
      <c r="T16" s="53">
        <f t="shared" si="2"/>
        <v>182915534</v>
      </c>
      <c r="U16" s="19">
        <f>+'01'!T16+'02'!T16+'03'!T16</f>
        <v>67261265</v>
      </c>
      <c r="V16" s="91">
        <f>+'04'!T16+'05'!T16+'06'!T16</f>
        <v>69068854</v>
      </c>
      <c r="W16" s="19"/>
      <c r="X16" s="19"/>
      <c r="Y16" s="53">
        <f t="shared" si="3"/>
        <v>136330119</v>
      </c>
      <c r="Z16" s="85">
        <f>+T16-'06'!R16</f>
        <v>0</v>
      </c>
      <c r="AA16" s="85">
        <f>+Y16-'06'!U16</f>
        <v>0</v>
      </c>
    </row>
    <row r="17" spans="2:27" ht="20.25" customHeight="1">
      <c r="B17" s="19" t="s">
        <v>37</v>
      </c>
      <c r="C17" s="19" t="s">
        <v>38</v>
      </c>
      <c r="D17" s="19" t="s">
        <v>46</v>
      </c>
      <c r="E17" s="20" t="s">
        <v>41</v>
      </c>
      <c r="F17" s="21" t="s">
        <v>42</v>
      </c>
      <c r="G17" s="21" t="s">
        <v>43</v>
      </c>
      <c r="H17" s="19">
        <v>8392564</v>
      </c>
      <c r="I17" s="19">
        <v>8392564</v>
      </c>
      <c r="J17" s="19"/>
      <c r="K17" s="19"/>
      <c r="L17" s="19"/>
      <c r="M17" s="19"/>
      <c r="N17" s="19">
        <f t="shared" si="0"/>
        <v>0</v>
      </c>
      <c r="O17" s="19">
        <f t="shared" si="1"/>
        <v>8392564</v>
      </c>
      <c r="P17" s="19">
        <f>+'01'!Q17+'02'!Q17+'03'!Q17</f>
        <v>1432792</v>
      </c>
      <c r="Q17" s="91">
        <f>+'04'!Q17+'05'!Q17+'06'!Q17</f>
        <v>1359003</v>
      </c>
      <c r="R17" s="19"/>
      <c r="S17" s="19"/>
      <c r="T17" s="53">
        <f t="shared" si="2"/>
        <v>2791795</v>
      </c>
      <c r="U17" s="19">
        <f>+'01'!T17+'02'!T17+'03'!T17</f>
        <v>1026592</v>
      </c>
      <c r="V17" s="91">
        <f>+'04'!T17+'05'!T17+'06'!T17</f>
        <v>1054182</v>
      </c>
      <c r="W17" s="19"/>
      <c r="X17" s="19"/>
      <c r="Y17" s="53">
        <f t="shared" si="3"/>
        <v>2080774</v>
      </c>
      <c r="Z17" s="85">
        <f>+T17-'06'!R17</f>
        <v>0</v>
      </c>
      <c r="AA17" s="85">
        <f>+Y17-'06'!U17</f>
        <v>0</v>
      </c>
    </row>
    <row r="18" spans="2:27" ht="20.25" customHeight="1">
      <c r="B18" s="19" t="s">
        <v>37</v>
      </c>
      <c r="C18" s="19" t="s">
        <v>38</v>
      </c>
      <c r="D18" s="19" t="s">
        <v>47</v>
      </c>
      <c r="E18" s="20" t="s">
        <v>41</v>
      </c>
      <c r="F18" s="21" t="s">
        <v>42</v>
      </c>
      <c r="G18" s="21" t="s">
        <v>43</v>
      </c>
      <c r="H18" s="19">
        <v>13000000</v>
      </c>
      <c r="I18" s="19">
        <v>13000000</v>
      </c>
      <c r="J18" s="19"/>
      <c r="K18" s="19"/>
      <c r="L18" s="19"/>
      <c r="M18" s="19"/>
      <c r="N18" s="19">
        <f t="shared" si="0"/>
        <v>0</v>
      </c>
      <c r="O18" s="19">
        <f t="shared" si="1"/>
        <v>13000000</v>
      </c>
      <c r="P18" s="19">
        <f>+'01'!Q18+'02'!Q18+'03'!Q18</f>
        <v>1383748</v>
      </c>
      <c r="Q18" s="91">
        <f>+'04'!Q18+'05'!Q18+'06'!Q18</f>
        <v>1860012</v>
      </c>
      <c r="R18" s="19"/>
      <c r="S18" s="19"/>
      <c r="T18" s="53">
        <f t="shared" si="2"/>
        <v>3243760</v>
      </c>
      <c r="U18" s="19">
        <f>+'01'!T18+'02'!T18+'03'!T18</f>
        <v>1355044</v>
      </c>
      <c r="V18" s="91">
        <f>+'04'!T18+'05'!T18+'06'!T18</f>
        <v>1419261</v>
      </c>
      <c r="W18" s="19"/>
      <c r="X18" s="19"/>
      <c r="Y18" s="53">
        <f t="shared" si="3"/>
        <v>2774305</v>
      </c>
      <c r="Z18" s="85">
        <f>+T18-'06'!R18</f>
        <v>0</v>
      </c>
      <c r="AA18" s="85">
        <f>+Y18-'06'!U18</f>
        <v>0</v>
      </c>
    </row>
    <row r="19" spans="2:27" ht="20.25" customHeight="1">
      <c r="B19" s="19" t="s">
        <v>37</v>
      </c>
      <c r="C19" s="19" t="s">
        <v>38</v>
      </c>
      <c r="D19" s="19" t="s">
        <v>48</v>
      </c>
      <c r="E19" s="20" t="s">
        <v>41</v>
      </c>
      <c r="F19" s="21" t="s">
        <v>42</v>
      </c>
      <c r="G19" s="21" t="s">
        <v>43</v>
      </c>
      <c r="H19" s="19">
        <v>8000000</v>
      </c>
      <c r="I19" s="19">
        <v>8000000</v>
      </c>
      <c r="J19" s="19"/>
      <c r="K19" s="19"/>
      <c r="L19" s="19"/>
      <c r="M19" s="19"/>
      <c r="N19" s="19">
        <f t="shared" si="0"/>
        <v>0</v>
      </c>
      <c r="O19" s="19">
        <f t="shared" si="1"/>
        <v>8000000</v>
      </c>
      <c r="P19" s="19">
        <f>+'01'!Q19+'02'!Q19+'03'!Q19</f>
        <v>0</v>
      </c>
      <c r="Q19" s="91">
        <f>+'04'!Q19+'05'!Q19+'06'!Q19</f>
        <v>0</v>
      </c>
      <c r="R19" s="19"/>
      <c r="S19" s="19"/>
      <c r="T19" s="53">
        <f t="shared" si="2"/>
        <v>0</v>
      </c>
      <c r="U19" s="19">
        <f>+'01'!T19+'02'!T19+'03'!T19</f>
        <v>0</v>
      </c>
      <c r="V19" s="91">
        <f>+'04'!T19+'05'!T19+'06'!T19</f>
        <v>0</v>
      </c>
      <c r="W19" s="19"/>
      <c r="X19" s="19"/>
      <c r="Y19" s="53">
        <f t="shared" si="3"/>
        <v>0</v>
      </c>
      <c r="Z19" s="85">
        <f>+T19-'06'!R19</f>
        <v>0</v>
      </c>
      <c r="AA19" s="85">
        <f>+Y19-'06'!U19</f>
        <v>0</v>
      </c>
    </row>
    <row r="20" spans="2:27" ht="20.25" customHeight="1">
      <c r="B20" s="19" t="s">
        <v>37</v>
      </c>
      <c r="C20" s="19" t="s">
        <v>38</v>
      </c>
      <c r="D20" s="19" t="s">
        <v>49</v>
      </c>
      <c r="E20" s="20" t="s">
        <v>41</v>
      </c>
      <c r="F20" s="21" t="s">
        <v>42</v>
      </c>
      <c r="G20" s="21" t="s">
        <v>43</v>
      </c>
      <c r="H20" s="19">
        <v>17000000</v>
      </c>
      <c r="I20" s="19">
        <v>17000000</v>
      </c>
      <c r="J20" s="19"/>
      <c r="K20" s="19"/>
      <c r="L20" s="19"/>
      <c r="M20" s="19"/>
      <c r="N20" s="19">
        <f t="shared" si="0"/>
        <v>0</v>
      </c>
      <c r="O20" s="19">
        <f t="shared" si="1"/>
        <v>17000000</v>
      </c>
      <c r="P20" s="19">
        <f>+'01'!Q20+'02'!Q20+'03'!Q20</f>
        <v>0</v>
      </c>
      <c r="Q20" s="91">
        <f>+'04'!Q20+'05'!Q20+'06'!Q20</f>
        <v>0</v>
      </c>
      <c r="R20" s="19"/>
      <c r="S20" s="19"/>
      <c r="T20" s="53">
        <f t="shared" si="2"/>
        <v>0</v>
      </c>
      <c r="U20" s="19">
        <f>+'01'!T20+'02'!T20+'03'!T20</f>
        <v>0</v>
      </c>
      <c r="V20" s="91">
        <f>+'04'!T20+'05'!T20+'06'!T20</f>
        <v>0</v>
      </c>
      <c r="W20" s="19"/>
      <c r="X20" s="19"/>
      <c r="Y20" s="53">
        <f t="shared" si="3"/>
        <v>0</v>
      </c>
      <c r="Z20" s="85">
        <f>+T20-'06'!R20</f>
        <v>0</v>
      </c>
      <c r="AA20" s="85">
        <f>+Y20-'06'!U20</f>
        <v>0</v>
      </c>
    </row>
    <row r="21" spans="2:27" ht="20.25" customHeight="1">
      <c r="B21" s="19" t="s">
        <v>37</v>
      </c>
      <c r="C21" s="19" t="s">
        <v>38</v>
      </c>
      <c r="D21" s="19" t="s">
        <v>50</v>
      </c>
      <c r="E21" s="20" t="s">
        <v>51</v>
      </c>
      <c r="F21" s="21" t="s">
        <v>52</v>
      </c>
      <c r="G21" s="21" t="s">
        <v>53</v>
      </c>
      <c r="H21" s="19">
        <v>2500000</v>
      </c>
      <c r="I21" s="19">
        <v>2500000</v>
      </c>
      <c r="J21" s="19"/>
      <c r="K21" s="19"/>
      <c r="L21" s="19"/>
      <c r="M21" s="19"/>
      <c r="N21" s="19">
        <f t="shared" si="0"/>
        <v>0</v>
      </c>
      <c r="O21" s="19">
        <f t="shared" si="1"/>
        <v>2500000</v>
      </c>
      <c r="P21" s="19">
        <f>+'01'!Q21+'02'!Q21+'03'!Q21</f>
        <v>5894216</v>
      </c>
      <c r="Q21" s="91">
        <f>+'04'!Q21+'05'!Q21+'06'!Q21</f>
        <v>4610649</v>
      </c>
      <c r="R21" s="19"/>
      <c r="S21" s="19"/>
      <c r="T21" s="53">
        <f t="shared" si="2"/>
        <v>10504865</v>
      </c>
      <c r="U21" s="19">
        <f>+'01'!T21+'02'!T21+'03'!T21</f>
        <v>1111819</v>
      </c>
      <c r="V21" s="91">
        <f>+'04'!T21+'05'!T21+'06'!T21</f>
        <v>2275154</v>
      </c>
      <c r="W21" s="19"/>
      <c r="X21" s="19"/>
      <c r="Y21" s="53">
        <f t="shared" si="3"/>
        <v>3386973</v>
      </c>
      <c r="Z21" s="85">
        <f>+T21-'06'!R21</f>
        <v>0</v>
      </c>
      <c r="AA21" s="85">
        <f>+Y21-'06'!U21</f>
        <v>0</v>
      </c>
    </row>
    <row r="22" spans="2:27" ht="20.25" customHeight="1">
      <c r="B22" s="19" t="s">
        <v>37</v>
      </c>
      <c r="C22" s="19" t="s">
        <v>38</v>
      </c>
      <c r="D22" s="19" t="s">
        <v>54</v>
      </c>
      <c r="E22" s="20" t="s">
        <v>55</v>
      </c>
      <c r="F22" s="21" t="s">
        <v>56</v>
      </c>
      <c r="G22" s="21" t="s">
        <v>57</v>
      </c>
      <c r="H22" s="19">
        <v>69948950</v>
      </c>
      <c r="I22" s="19">
        <v>69948950</v>
      </c>
      <c r="J22" s="19"/>
      <c r="K22" s="19"/>
      <c r="L22" s="19"/>
      <c r="M22" s="19"/>
      <c r="N22" s="19">
        <f t="shared" si="0"/>
        <v>0</v>
      </c>
      <c r="O22" s="19">
        <f t="shared" si="1"/>
        <v>69948950</v>
      </c>
      <c r="P22" s="19">
        <f>+'01'!Q22+'02'!Q22+'03'!Q22</f>
        <v>15265477</v>
      </c>
      <c r="Q22" s="91">
        <f>+'04'!Q22+'05'!Q22+'06'!Q22</f>
        <v>15626145</v>
      </c>
      <c r="R22" s="19"/>
      <c r="S22" s="19"/>
      <c r="T22" s="53">
        <f t="shared" si="2"/>
        <v>30891622</v>
      </c>
      <c r="U22" s="19">
        <f>+'01'!T22+'02'!T22+'03'!T22</f>
        <v>0</v>
      </c>
      <c r="V22" s="91">
        <f>+'04'!T22+'05'!T22+'06'!T22</f>
        <v>0</v>
      </c>
      <c r="W22" s="19"/>
      <c r="X22" s="19"/>
      <c r="Y22" s="53">
        <f t="shared" si="3"/>
        <v>0</v>
      </c>
      <c r="Z22" s="85">
        <f>+T22-'06'!R22</f>
        <v>0</v>
      </c>
      <c r="AA22" s="85">
        <f>+Y22-'06'!U22</f>
        <v>0</v>
      </c>
    </row>
    <row r="23" spans="2:27" ht="20.25" customHeight="1">
      <c r="B23" s="19" t="s">
        <v>37</v>
      </c>
      <c r="C23" s="19" t="s">
        <v>38</v>
      </c>
      <c r="D23" s="19" t="s">
        <v>58</v>
      </c>
      <c r="E23" s="20" t="s">
        <v>55</v>
      </c>
      <c r="F23" s="21" t="s">
        <v>56</v>
      </c>
      <c r="G23" s="21" t="s">
        <v>57</v>
      </c>
      <c r="H23" s="19">
        <v>84344630</v>
      </c>
      <c r="I23" s="19">
        <v>84344630</v>
      </c>
      <c r="J23" s="19"/>
      <c r="K23" s="19"/>
      <c r="L23" s="19"/>
      <c r="M23" s="19"/>
      <c r="N23" s="19">
        <f t="shared" si="0"/>
        <v>0</v>
      </c>
      <c r="O23" s="19">
        <f t="shared" si="1"/>
        <v>84344630</v>
      </c>
      <c r="P23" s="19">
        <f>+'01'!Q23+'02'!Q23+'03'!Q23</f>
        <v>14323833</v>
      </c>
      <c r="Q23" s="91">
        <f>+'04'!Q23+'05'!Q23+'06'!Q23</f>
        <v>14343232</v>
      </c>
      <c r="R23" s="19"/>
      <c r="S23" s="19"/>
      <c r="T23" s="53">
        <f t="shared" si="2"/>
        <v>28667065</v>
      </c>
      <c r="U23" s="19">
        <f>+'01'!T23+'02'!T23+'03'!T23</f>
        <v>0</v>
      </c>
      <c r="V23" s="91">
        <f>+'04'!T23+'05'!T23+'06'!T23</f>
        <v>0</v>
      </c>
      <c r="W23" s="19"/>
      <c r="X23" s="19"/>
      <c r="Y23" s="53">
        <f t="shared" si="3"/>
        <v>0</v>
      </c>
      <c r="Z23" s="85">
        <f>+T23-'06'!R23</f>
        <v>0</v>
      </c>
      <c r="AA23" s="85">
        <f>+Y23-'06'!U23</f>
        <v>0</v>
      </c>
    </row>
    <row r="24" spans="2:27" ht="20.25" customHeight="1">
      <c r="B24" s="19" t="s">
        <v>37</v>
      </c>
      <c r="C24" s="19" t="s">
        <v>38</v>
      </c>
      <c r="D24" s="19" t="s">
        <v>59</v>
      </c>
      <c r="E24" s="20" t="s">
        <v>55</v>
      </c>
      <c r="F24" s="21" t="s">
        <v>56</v>
      </c>
      <c r="G24" s="21" t="s">
        <v>57</v>
      </c>
      <c r="H24" s="19">
        <v>93317463</v>
      </c>
      <c r="I24" s="19">
        <v>93317463</v>
      </c>
      <c r="J24" s="19"/>
      <c r="K24" s="19"/>
      <c r="L24" s="19"/>
      <c r="M24" s="19"/>
      <c r="N24" s="19">
        <f t="shared" si="0"/>
        <v>0</v>
      </c>
      <c r="O24" s="19">
        <f t="shared" si="1"/>
        <v>93317463</v>
      </c>
      <c r="P24" s="19">
        <f>+'01'!Q24+'02'!Q24+'03'!Q24</f>
        <v>15624902</v>
      </c>
      <c r="Q24" s="91">
        <f>+'04'!Q24+'05'!Q24+'06'!Q24</f>
        <v>15646063</v>
      </c>
      <c r="R24" s="19"/>
      <c r="S24" s="19"/>
      <c r="T24" s="53">
        <f t="shared" si="2"/>
        <v>31270965</v>
      </c>
      <c r="U24" s="19">
        <f>+'01'!T24+'02'!T24+'03'!T24</f>
        <v>0</v>
      </c>
      <c r="V24" s="91">
        <f>+'04'!T24+'05'!T24+'06'!T24</f>
        <v>0</v>
      </c>
      <c r="W24" s="19"/>
      <c r="X24" s="19"/>
      <c r="Y24" s="53">
        <f t="shared" si="3"/>
        <v>0</v>
      </c>
      <c r="Z24" s="85">
        <f>+T24-'06'!R24</f>
        <v>0</v>
      </c>
      <c r="AA24" s="85">
        <f>+Y24-'06'!U24</f>
        <v>0</v>
      </c>
    </row>
    <row r="25" spans="2:27" ht="20.25" customHeight="1">
      <c r="B25" s="19" t="s">
        <v>37</v>
      </c>
      <c r="C25" s="19" t="s">
        <v>38</v>
      </c>
      <c r="D25" s="19" t="s">
        <v>60</v>
      </c>
      <c r="E25" s="20" t="s">
        <v>55</v>
      </c>
      <c r="F25" s="21" t="s">
        <v>56</v>
      </c>
      <c r="G25" s="21" t="s">
        <v>57</v>
      </c>
      <c r="H25" s="19">
        <v>1794568</v>
      </c>
      <c r="I25" s="19">
        <v>1794568</v>
      </c>
      <c r="J25" s="19"/>
      <c r="K25" s="19"/>
      <c r="L25" s="19"/>
      <c r="M25" s="19"/>
      <c r="N25" s="19">
        <f t="shared" si="0"/>
        <v>0</v>
      </c>
      <c r="O25" s="19">
        <f t="shared" si="1"/>
        <v>1794568</v>
      </c>
      <c r="P25" s="19">
        <f>+'01'!Q25+'02'!Q25+'03'!Q25</f>
        <v>238479</v>
      </c>
      <c r="Q25" s="91">
        <f>+'04'!Q25+'05'!Q25+'06'!Q25</f>
        <v>238803</v>
      </c>
      <c r="R25" s="19"/>
      <c r="S25" s="19"/>
      <c r="T25" s="53">
        <f t="shared" si="2"/>
        <v>477282</v>
      </c>
      <c r="U25" s="19">
        <f>+'01'!T25+'02'!T25+'03'!T25</f>
        <v>0</v>
      </c>
      <c r="V25" s="91">
        <f>+'04'!T25+'05'!T25+'06'!T25</f>
        <v>0</v>
      </c>
      <c r="W25" s="19"/>
      <c r="X25" s="19"/>
      <c r="Y25" s="53">
        <f t="shared" si="3"/>
        <v>0</v>
      </c>
      <c r="Z25" s="85">
        <f>+T25-'06'!R25</f>
        <v>0</v>
      </c>
      <c r="AA25" s="85">
        <f>+Y25-'06'!U25</f>
        <v>0</v>
      </c>
    </row>
    <row r="26" spans="2:27" ht="20.25" customHeight="1">
      <c r="B26" s="19" t="s">
        <v>37</v>
      </c>
      <c r="C26" s="19" t="s">
        <v>38</v>
      </c>
      <c r="D26" s="19" t="s">
        <v>61</v>
      </c>
      <c r="E26" s="20" t="s">
        <v>62</v>
      </c>
      <c r="F26" s="21" t="s">
        <v>63</v>
      </c>
      <c r="G26" s="21" t="s">
        <v>64</v>
      </c>
      <c r="H26" s="19">
        <v>2000000</v>
      </c>
      <c r="I26" s="19">
        <v>2000000</v>
      </c>
      <c r="J26" s="19"/>
      <c r="K26" s="19"/>
      <c r="L26" s="19"/>
      <c r="M26" s="19"/>
      <c r="N26" s="19">
        <f t="shared" si="0"/>
        <v>0</v>
      </c>
      <c r="O26" s="19">
        <f t="shared" si="1"/>
        <v>2000000</v>
      </c>
      <c r="P26" s="19">
        <f>+'01'!Q26+'02'!Q26+'03'!Q26</f>
        <v>32448.800000000003</v>
      </c>
      <c r="Q26" s="91">
        <f>+'04'!Q26+'05'!Q26+'06'!Q26</f>
        <v>14331.62</v>
      </c>
      <c r="R26" s="19"/>
      <c r="S26" s="19"/>
      <c r="T26" s="53">
        <f t="shared" si="2"/>
        <v>46780.420000000006</v>
      </c>
      <c r="U26" s="19">
        <f>+'01'!T26+'02'!T26+'03'!T26</f>
        <v>32448.800000000003</v>
      </c>
      <c r="V26" s="91">
        <f>+'04'!T26+'05'!T26+'06'!T26</f>
        <v>14331.62</v>
      </c>
      <c r="W26" s="19"/>
      <c r="X26" s="19"/>
      <c r="Y26" s="53">
        <f t="shared" si="3"/>
        <v>46780.420000000006</v>
      </c>
      <c r="Z26" s="85">
        <f>+T26-'06'!R26</f>
        <v>0</v>
      </c>
      <c r="AA26" s="85">
        <f>+Y26-'06'!U26</f>
        <v>0</v>
      </c>
    </row>
    <row r="27" spans="2:27" ht="20.25" customHeight="1">
      <c r="B27" s="19" t="s">
        <v>37</v>
      </c>
      <c r="C27" s="19" t="s">
        <v>38</v>
      </c>
      <c r="D27" s="19" t="s">
        <v>65</v>
      </c>
      <c r="E27" s="20" t="s">
        <v>66</v>
      </c>
      <c r="F27" s="21" t="s">
        <v>52</v>
      </c>
      <c r="G27" s="21" t="s">
        <v>67</v>
      </c>
      <c r="H27" s="19">
        <v>1000</v>
      </c>
      <c r="I27" s="19">
        <v>1000</v>
      </c>
      <c r="J27" s="19"/>
      <c r="K27" s="19"/>
      <c r="L27" s="19"/>
      <c r="M27" s="19"/>
      <c r="N27" s="19">
        <f t="shared" si="0"/>
        <v>0</v>
      </c>
      <c r="O27" s="19">
        <f t="shared" si="1"/>
        <v>1000</v>
      </c>
      <c r="P27" s="19">
        <f>+'01'!Q27+'02'!Q27+'03'!Q27</f>
        <v>0</v>
      </c>
      <c r="Q27" s="91">
        <f>+'04'!Q27+'05'!Q27+'06'!Q27</f>
        <v>0</v>
      </c>
      <c r="R27" s="19"/>
      <c r="S27" s="19"/>
      <c r="T27" s="53">
        <f t="shared" si="2"/>
        <v>0</v>
      </c>
      <c r="U27" s="19">
        <f>+'01'!T27+'02'!T27+'03'!T27</f>
        <v>0</v>
      </c>
      <c r="V27" s="91">
        <f>+'04'!T27+'05'!T27+'06'!T27</f>
        <v>0</v>
      </c>
      <c r="W27" s="19"/>
      <c r="X27" s="19"/>
      <c r="Y27" s="53">
        <f t="shared" si="3"/>
        <v>0</v>
      </c>
      <c r="Z27" s="85">
        <f>+T27-'06'!R27</f>
        <v>0</v>
      </c>
      <c r="AA27" s="85">
        <f>+Y27-'06'!U27</f>
        <v>0</v>
      </c>
    </row>
    <row r="28" spans="2:27" ht="20.25" customHeight="1">
      <c r="B28" s="19" t="s">
        <v>37</v>
      </c>
      <c r="C28" s="19" t="s">
        <v>38</v>
      </c>
      <c r="D28" s="19" t="s">
        <v>68</v>
      </c>
      <c r="E28" s="20" t="s">
        <v>69</v>
      </c>
      <c r="F28" s="21" t="s">
        <v>42</v>
      </c>
      <c r="G28" s="21" t="s">
        <v>70</v>
      </c>
      <c r="H28" s="19">
        <v>12000000</v>
      </c>
      <c r="I28" s="19">
        <v>12000000</v>
      </c>
      <c r="J28" s="19"/>
      <c r="K28" s="19"/>
      <c r="L28" s="19"/>
      <c r="M28" s="19"/>
      <c r="N28" s="19">
        <f t="shared" si="0"/>
        <v>0</v>
      </c>
      <c r="O28" s="19">
        <f t="shared" si="1"/>
        <v>12000000</v>
      </c>
      <c r="P28" s="19">
        <f>+'01'!Q28+'02'!Q28+'03'!Q28</f>
        <v>1433911</v>
      </c>
      <c r="Q28" s="91">
        <f>+'04'!Q28+'05'!Q28+'06'!Q28</f>
        <v>7979475</v>
      </c>
      <c r="R28" s="19"/>
      <c r="S28" s="19"/>
      <c r="T28" s="53">
        <f t="shared" si="2"/>
        <v>9413386</v>
      </c>
      <c r="U28" s="19">
        <f>+'01'!T28+'02'!T28+'03'!T28</f>
        <v>1363753</v>
      </c>
      <c r="V28" s="91">
        <f>+'04'!T28+'05'!T28+'06'!T28</f>
        <v>7691340</v>
      </c>
      <c r="W28" s="19"/>
      <c r="X28" s="19"/>
      <c r="Y28" s="53">
        <f t="shared" si="3"/>
        <v>9055093</v>
      </c>
      <c r="Z28" s="85">
        <f>+T28-'06'!R28</f>
        <v>0</v>
      </c>
      <c r="AA28" s="85">
        <f>+Y28-'06'!U28</f>
        <v>0</v>
      </c>
    </row>
    <row r="29" spans="2:27" ht="20.25" customHeight="1">
      <c r="B29" s="19" t="s">
        <v>37</v>
      </c>
      <c r="C29" s="19" t="s">
        <v>38</v>
      </c>
      <c r="D29" s="19" t="s">
        <v>71</v>
      </c>
      <c r="E29" s="20" t="s">
        <v>72</v>
      </c>
      <c r="F29" s="21" t="s">
        <v>73</v>
      </c>
      <c r="G29" s="21" t="s">
        <v>74</v>
      </c>
      <c r="H29" s="19">
        <v>1000</v>
      </c>
      <c r="I29" s="19">
        <v>1000</v>
      </c>
      <c r="J29" s="19">
        <v>50673.63</v>
      </c>
      <c r="K29" s="19"/>
      <c r="L29" s="19"/>
      <c r="M29" s="19"/>
      <c r="N29" s="19">
        <f t="shared" si="0"/>
        <v>50673.63</v>
      </c>
      <c r="O29" s="19">
        <f t="shared" si="1"/>
        <v>51673.63</v>
      </c>
      <c r="P29" s="19">
        <f>+'01'!Q29+'02'!Q29+'03'!Q29</f>
        <v>50673.63</v>
      </c>
      <c r="Q29" s="91">
        <f>+'04'!Q29+'05'!Q29+'06'!Q29</f>
        <v>0</v>
      </c>
      <c r="R29" s="19"/>
      <c r="S29" s="19"/>
      <c r="T29" s="53">
        <f t="shared" si="2"/>
        <v>50673.63</v>
      </c>
      <c r="U29" s="19">
        <f>+'01'!T29+'02'!T29+'03'!T29</f>
        <v>50673.63</v>
      </c>
      <c r="V29" s="91">
        <f>+'04'!T29+'05'!T29+'06'!T29</f>
        <v>0</v>
      </c>
      <c r="W29" s="19"/>
      <c r="X29" s="19"/>
      <c r="Y29" s="53">
        <f t="shared" si="3"/>
        <v>50673.63</v>
      </c>
      <c r="Z29" s="85">
        <f>+T29-'06'!R29</f>
        <v>0</v>
      </c>
      <c r="AA29" s="85">
        <f>+Y29-'06'!U29</f>
        <v>0</v>
      </c>
    </row>
    <row r="30" spans="2:27" ht="20.25" customHeight="1">
      <c r="B30" s="19" t="s">
        <v>37</v>
      </c>
      <c r="C30" s="19" t="s">
        <v>38</v>
      </c>
      <c r="D30" s="19" t="s">
        <v>75</v>
      </c>
      <c r="E30" s="20" t="s">
        <v>76</v>
      </c>
      <c r="F30" s="21" t="s">
        <v>77</v>
      </c>
      <c r="G30" s="21" t="s">
        <v>78</v>
      </c>
      <c r="H30" s="19">
        <v>8000000</v>
      </c>
      <c r="I30" s="19">
        <v>8000000</v>
      </c>
      <c r="J30" s="19"/>
      <c r="K30" s="19"/>
      <c r="L30" s="19"/>
      <c r="M30" s="19"/>
      <c r="N30" s="19">
        <f t="shared" si="0"/>
        <v>0</v>
      </c>
      <c r="O30" s="19">
        <f t="shared" si="1"/>
        <v>8000000</v>
      </c>
      <c r="P30" s="19">
        <f>+'01'!Q30+'02'!Q30+'03'!Q30</f>
        <v>0</v>
      </c>
      <c r="Q30" s="91">
        <f>+'04'!Q30+'05'!Q30+'06'!Q30</f>
        <v>0</v>
      </c>
      <c r="R30" s="19"/>
      <c r="S30" s="19"/>
      <c r="T30" s="53">
        <f t="shared" si="2"/>
        <v>0</v>
      </c>
      <c r="U30" s="19">
        <f>+'01'!T30+'02'!T30+'03'!T30</f>
        <v>14323188</v>
      </c>
      <c r="V30" s="91">
        <f>+'04'!T30+'05'!T30+'06'!T30</f>
        <v>2299193</v>
      </c>
      <c r="W30" s="19"/>
      <c r="X30" s="19"/>
      <c r="Y30" s="53">
        <f t="shared" si="3"/>
        <v>16622381</v>
      </c>
      <c r="Z30" s="85">
        <f>+T30-'06'!R30</f>
        <v>0</v>
      </c>
      <c r="AA30" s="85">
        <f>+Y30-'06'!U30</f>
        <v>0</v>
      </c>
    </row>
    <row r="31" spans="2:27" ht="20.25" customHeight="1">
      <c r="B31" s="19" t="s">
        <v>37</v>
      </c>
      <c r="C31" s="19" t="s">
        <v>38</v>
      </c>
      <c r="D31" s="19" t="s">
        <v>79</v>
      </c>
      <c r="E31" s="20" t="s">
        <v>80</v>
      </c>
      <c r="F31" s="21" t="s">
        <v>81</v>
      </c>
      <c r="G31" s="21" t="s">
        <v>82</v>
      </c>
      <c r="H31" s="19">
        <v>1000</v>
      </c>
      <c r="I31" s="19">
        <v>1000</v>
      </c>
      <c r="J31" s="19"/>
      <c r="K31" s="19"/>
      <c r="L31" s="19"/>
      <c r="M31" s="19"/>
      <c r="N31" s="19">
        <f t="shared" si="0"/>
        <v>0</v>
      </c>
      <c r="O31" s="19">
        <f t="shared" si="1"/>
        <v>1000</v>
      </c>
      <c r="P31" s="19">
        <f>+'01'!Q31+'02'!Q31+'03'!Q31</f>
        <v>0</v>
      </c>
      <c r="Q31" s="91">
        <f>+'04'!Q31+'05'!Q31+'06'!Q31</f>
        <v>0</v>
      </c>
      <c r="R31" s="19"/>
      <c r="S31" s="19"/>
      <c r="T31" s="53">
        <f t="shared" si="2"/>
        <v>0</v>
      </c>
      <c r="U31" s="19">
        <f>+'01'!T31+'02'!T31+'03'!T31</f>
        <v>0</v>
      </c>
      <c r="V31" s="91">
        <f>+'04'!T31+'05'!T31+'06'!T31</f>
        <v>0</v>
      </c>
      <c r="W31" s="19"/>
      <c r="X31" s="19"/>
      <c r="Y31" s="53">
        <f t="shared" si="3"/>
        <v>0</v>
      </c>
      <c r="Z31" s="85">
        <f>+T31-'06'!R31</f>
        <v>0</v>
      </c>
      <c r="AA31" s="85">
        <f>+Y31-'06'!U31</f>
        <v>0</v>
      </c>
    </row>
    <row r="32" spans="2:27" ht="20.25" customHeight="1">
      <c r="B32" s="19" t="s">
        <v>37</v>
      </c>
      <c r="C32" s="19" t="s">
        <v>38</v>
      </c>
      <c r="D32" s="19" t="s">
        <v>83</v>
      </c>
      <c r="E32" s="20" t="s">
        <v>84</v>
      </c>
      <c r="F32" s="21" t="s">
        <v>85</v>
      </c>
      <c r="G32" s="21" t="s">
        <v>86</v>
      </c>
      <c r="H32" s="19">
        <v>1000</v>
      </c>
      <c r="I32" s="19">
        <v>1000</v>
      </c>
      <c r="J32" s="19"/>
      <c r="K32" s="19"/>
      <c r="L32" s="19"/>
      <c r="M32" s="19"/>
      <c r="N32" s="19">
        <f t="shared" si="0"/>
        <v>0</v>
      </c>
      <c r="O32" s="19">
        <f t="shared" si="1"/>
        <v>1000</v>
      </c>
      <c r="P32" s="19">
        <f>+'01'!Q32+'02'!Q32+'03'!Q32</f>
        <v>0</v>
      </c>
      <c r="Q32" s="91">
        <f>+'04'!Q32+'05'!Q32+'06'!Q32</f>
        <v>0</v>
      </c>
      <c r="R32" s="19"/>
      <c r="S32" s="19"/>
      <c r="T32" s="53">
        <f t="shared" si="2"/>
        <v>0</v>
      </c>
      <c r="U32" s="19">
        <f>+'01'!T32+'02'!T32+'03'!T32</f>
        <v>0</v>
      </c>
      <c r="V32" s="91">
        <f>+'04'!T32+'05'!T32+'06'!T32</f>
        <v>0</v>
      </c>
      <c r="W32" s="19"/>
      <c r="X32" s="19"/>
      <c r="Y32" s="53">
        <f t="shared" si="3"/>
        <v>0</v>
      </c>
      <c r="Z32" s="85">
        <f>+T32-'06'!R32</f>
        <v>0</v>
      </c>
      <c r="AA32" s="85">
        <f>+Y32-'06'!U32</f>
        <v>0</v>
      </c>
    </row>
    <row r="33" spans="2:27" ht="20.25" customHeight="1">
      <c r="B33" s="19" t="s">
        <v>37</v>
      </c>
      <c r="C33" s="19" t="s">
        <v>38</v>
      </c>
      <c r="D33" s="19" t="s">
        <v>87</v>
      </c>
      <c r="E33" s="20" t="s">
        <v>88</v>
      </c>
      <c r="F33" s="21" t="s">
        <v>89</v>
      </c>
      <c r="G33" s="21" t="s">
        <v>90</v>
      </c>
      <c r="H33" s="19">
        <v>1000</v>
      </c>
      <c r="I33" s="19">
        <v>1000</v>
      </c>
      <c r="J33" s="19"/>
      <c r="K33" s="19">
        <v>5480801000</v>
      </c>
      <c r="L33" s="19"/>
      <c r="M33" s="19"/>
      <c r="N33" s="19">
        <f t="shared" si="0"/>
        <v>5480801000</v>
      </c>
      <c r="O33" s="19">
        <f t="shared" si="1"/>
        <v>5480802000</v>
      </c>
      <c r="P33" s="19">
        <f>+'01'!Q33+'02'!Q33+'03'!Q33</f>
        <v>0</v>
      </c>
      <c r="Q33" s="91">
        <f>+'04'!Q33+'05'!Q33+'06'!Q33</f>
        <v>0</v>
      </c>
      <c r="R33" s="19"/>
      <c r="S33" s="19"/>
      <c r="T33" s="53">
        <f t="shared" si="2"/>
        <v>0</v>
      </c>
      <c r="U33" s="19">
        <f>+'01'!T33+'02'!T33+'03'!T33</f>
        <v>0</v>
      </c>
      <c r="V33" s="91">
        <f>+'04'!T33+'05'!T33+'06'!T33</f>
        <v>0</v>
      </c>
      <c r="W33" s="19"/>
      <c r="X33" s="19"/>
      <c r="Y33" s="53">
        <f t="shared" si="3"/>
        <v>0</v>
      </c>
      <c r="Z33" s="85">
        <f>+T33-'06'!R33</f>
        <v>0</v>
      </c>
      <c r="AA33" s="85">
        <f>+Y33-'06'!U33</f>
        <v>0</v>
      </c>
    </row>
    <row r="34" spans="2:27" ht="20.25" customHeight="1">
      <c r="B34" s="19" t="s">
        <v>37</v>
      </c>
      <c r="C34" s="19" t="s">
        <v>38</v>
      </c>
      <c r="D34" s="19" t="s">
        <v>91</v>
      </c>
      <c r="E34" s="20" t="s">
        <v>92</v>
      </c>
      <c r="F34" s="21" t="s">
        <v>42</v>
      </c>
      <c r="G34" s="21" t="s">
        <v>93</v>
      </c>
      <c r="H34" s="19">
        <v>1000</v>
      </c>
      <c r="I34" s="19">
        <v>1000</v>
      </c>
      <c r="J34" s="19"/>
      <c r="K34" s="19"/>
      <c r="L34" s="19"/>
      <c r="M34" s="19"/>
      <c r="N34" s="19">
        <f t="shared" si="0"/>
        <v>0</v>
      </c>
      <c r="O34" s="19">
        <f t="shared" si="1"/>
        <v>1000</v>
      </c>
      <c r="P34" s="19">
        <f>+'01'!Q34+'02'!Q34+'03'!Q34</f>
        <v>0</v>
      </c>
      <c r="Q34" s="91">
        <f>+'04'!Q34+'05'!Q34+'06'!Q34</f>
        <v>0</v>
      </c>
      <c r="R34" s="19"/>
      <c r="S34" s="19"/>
      <c r="T34" s="53">
        <f t="shared" si="2"/>
        <v>0</v>
      </c>
      <c r="U34" s="19">
        <f>+'01'!T34+'02'!T34+'03'!T34</f>
        <v>0</v>
      </c>
      <c r="V34" s="91">
        <f>+'04'!T34+'05'!T34+'06'!T34</f>
        <v>0</v>
      </c>
      <c r="W34" s="19"/>
      <c r="X34" s="19"/>
      <c r="Y34" s="53">
        <f t="shared" si="3"/>
        <v>0</v>
      </c>
      <c r="Z34" s="85">
        <f>+T34-'06'!R34</f>
        <v>0</v>
      </c>
      <c r="AA34" s="85">
        <f>+Y34-'06'!U34</f>
        <v>0</v>
      </c>
    </row>
    <row r="35" spans="2:27" ht="20.25" customHeight="1">
      <c r="B35" s="29" t="s">
        <v>37</v>
      </c>
      <c r="C35" s="29" t="s">
        <v>94</v>
      </c>
      <c r="D35" s="29" t="s">
        <v>5</v>
      </c>
      <c r="E35" s="30"/>
      <c r="F35" s="31"/>
      <c r="G35" s="31" t="s">
        <v>34</v>
      </c>
      <c r="H35" s="29">
        <v>765648056</v>
      </c>
      <c r="I35" s="29">
        <f>SUM(I36:I55)</f>
        <v>765648056</v>
      </c>
      <c r="J35" s="29">
        <f>SUM(J36:J55)</f>
        <v>317331030.81999999</v>
      </c>
      <c r="K35" s="29">
        <f>SUM(K36:K55)</f>
        <v>36146329.779999733</v>
      </c>
      <c r="L35" s="29">
        <f>SUM(L36:L55)</f>
        <v>0</v>
      </c>
      <c r="M35" s="29">
        <f>SUM(M36:M55)</f>
        <v>0</v>
      </c>
      <c r="N35" s="29">
        <f t="shared" si="0"/>
        <v>353477360.59999973</v>
      </c>
      <c r="O35" s="29">
        <f t="shared" si="1"/>
        <v>1119125416.5999997</v>
      </c>
      <c r="P35" s="29">
        <f>+'01'!Q35+'02'!Q35+'03'!Q35</f>
        <v>486265176.33999997</v>
      </c>
      <c r="Q35" s="92">
        <f>+'04'!Q35+'05'!Q35+'06'!Q35</f>
        <v>206384412.15999973</v>
      </c>
      <c r="R35" s="29"/>
      <c r="S35" s="29">
        <f>SUM(S36:S55)</f>
        <v>0</v>
      </c>
      <c r="T35" s="53">
        <f t="shared" si="2"/>
        <v>692649588.49999976</v>
      </c>
      <c r="U35" s="29">
        <f>+'01'!T35+'02'!T35+'03'!T35</f>
        <v>543689760.33999991</v>
      </c>
      <c r="V35" s="92">
        <f>+'04'!T35+'05'!T35+'06'!T35</f>
        <v>143421384.15999973</v>
      </c>
      <c r="W35" s="29"/>
      <c r="X35" s="29">
        <f>SUM(X36:X55)</f>
        <v>0</v>
      </c>
      <c r="Y35" s="53">
        <f t="shared" si="3"/>
        <v>687111144.49999964</v>
      </c>
      <c r="Z35" s="85">
        <f>+T35-'06'!R35</f>
        <v>0</v>
      </c>
      <c r="AA35" s="85">
        <f>+Y35-'06'!U35</f>
        <v>0</v>
      </c>
    </row>
    <row r="36" spans="2:27" ht="20.25" customHeight="1">
      <c r="B36" s="19" t="s">
        <v>37</v>
      </c>
      <c r="C36" s="19" t="s">
        <v>94</v>
      </c>
      <c r="D36" s="19" t="s">
        <v>40</v>
      </c>
      <c r="E36" s="20" t="s">
        <v>95</v>
      </c>
      <c r="F36" s="21" t="s">
        <v>42</v>
      </c>
      <c r="G36" s="21" t="s">
        <v>96</v>
      </c>
      <c r="H36" s="19">
        <v>97405886</v>
      </c>
      <c r="I36" s="19">
        <v>97405886</v>
      </c>
      <c r="J36" s="19"/>
      <c r="K36" s="19"/>
      <c r="L36" s="19"/>
      <c r="M36" s="19"/>
      <c r="N36" s="19">
        <f t="shared" si="0"/>
        <v>0</v>
      </c>
      <c r="O36" s="19">
        <f t="shared" si="1"/>
        <v>97405886</v>
      </c>
      <c r="P36" s="19">
        <f>+'01'!Q36+'02'!Q36+'03'!Q36</f>
        <v>29290773</v>
      </c>
      <c r="Q36" s="91">
        <f>+'04'!Q36+'05'!Q36+'06'!Q36</f>
        <v>29938337</v>
      </c>
      <c r="R36" s="19"/>
      <c r="S36" s="19"/>
      <c r="T36" s="53">
        <f t="shared" si="2"/>
        <v>59229110</v>
      </c>
      <c r="U36" s="19">
        <f>+'01'!T36+'02'!T36+'03'!T36</f>
        <v>28157239</v>
      </c>
      <c r="V36" s="91">
        <f>+'04'!T36+'05'!T36+'06'!T36</f>
        <v>28986005</v>
      </c>
      <c r="W36" s="19"/>
      <c r="X36" s="19"/>
      <c r="Y36" s="53">
        <f t="shared" si="3"/>
        <v>57143244</v>
      </c>
      <c r="Z36" s="85">
        <f>+T36-'06'!R36</f>
        <v>0</v>
      </c>
      <c r="AA36" s="85">
        <f>+Y36-'06'!U36</f>
        <v>0</v>
      </c>
    </row>
    <row r="37" spans="2:27" ht="20.25" customHeight="1">
      <c r="B37" s="19" t="s">
        <v>37</v>
      </c>
      <c r="C37" s="19" t="s">
        <v>94</v>
      </c>
      <c r="D37" s="19" t="s">
        <v>44</v>
      </c>
      <c r="E37" s="20" t="s">
        <v>95</v>
      </c>
      <c r="F37" s="21" t="s">
        <v>42</v>
      </c>
      <c r="G37" s="21" t="s">
        <v>96</v>
      </c>
      <c r="H37" s="19">
        <v>312593786</v>
      </c>
      <c r="I37" s="19">
        <v>312593786</v>
      </c>
      <c r="J37" s="19"/>
      <c r="K37" s="19"/>
      <c r="L37" s="19"/>
      <c r="M37" s="19"/>
      <c r="N37" s="19">
        <f t="shared" si="0"/>
        <v>0</v>
      </c>
      <c r="O37" s="19">
        <f t="shared" si="1"/>
        <v>312593786</v>
      </c>
      <c r="P37" s="19">
        <f>+'01'!Q37+'02'!Q37+'03'!Q37</f>
        <v>65032977</v>
      </c>
      <c r="Q37" s="91">
        <f>+'04'!Q37+'05'!Q37+'06'!Q37</f>
        <v>66230072</v>
      </c>
      <c r="R37" s="19"/>
      <c r="S37" s="19"/>
      <c r="T37" s="53">
        <f t="shared" si="2"/>
        <v>131263049</v>
      </c>
      <c r="U37" s="19">
        <f>+'01'!T37+'02'!T37+'03'!T37</f>
        <v>61204894</v>
      </c>
      <c r="V37" s="91">
        <f>+'04'!T37+'05'!T37+'06'!T37</f>
        <v>46062170</v>
      </c>
      <c r="W37" s="19"/>
      <c r="X37" s="19"/>
      <c r="Y37" s="53">
        <f t="shared" si="3"/>
        <v>107267064</v>
      </c>
      <c r="Z37" s="85">
        <f>+T37-'06'!R37</f>
        <v>0</v>
      </c>
      <c r="AA37" s="85">
        <f>+Y37-'06'!U37</f>
        <v>0</v>
      </c>
    </row>
    <row r="38" spans="2:27" ht="20.25" customHeight="1">
      <c r="B38" s="19" t="s">
        <v>37</v>
      </c>
      <c r="C38" s="19" t="s">
        <v>94</v>
      </c>
      <c r="D38" s="19" t="s">
        <v>45</v>
      </c>
      <c r="E38" s="20" t="s">
        <v>95</v>
      </c>
      <c r="F38" s="21" t="s">
        <v>42</v>
      </c>
      <c r="G38" s="21" t="s">
        <v>96</v>
      </c>
      <c r="H38" s="19">
        <v>66618348</v>
      </c>
      <c r="I38" s="19">
        <v>66618348</v>
      </c>
      <c r="J38" s="19"/>
      <c r="K38" s="19"/>
      <c r="L38" s="19"/>
      <c r="M38" s="19"/>
      <c r="N38" s="19">
        <f t="shared" si="0"/>
        <v>0</v>
      </c>
      <c r="O38" s="19">
        <f t="shared" si="1"/>
        <v>66618348</v>
      </c>
      <c r="P38" s="19">
        <f>+'01'!Q38+'02'!Q38+'03'!Q38</f>
        <v>13532198</v>
      </c>
      <c r="Q38" s="91">
        <f>+'04'!Q38+'05'!Q38+'06'!Q38</f>
        <v>13781294</v>
      </c>
      <c r="R38" s="19"/>
      <c r="S38" s="19"/>
      <c r="T38" s="53">
        <f t="shared" si="2"/>
        <v>27313492</v>
      </c>
      <c r="U38" s="19">
        <f>+'01'!T38+'02'!T38+'03'!T38</f>
        <v>12735641</v>
      </c>
      <c r="V38" s="91">
        <f>+'04'!T38+'05'!T38+'06'!T38</f>
        <v>9584712</v>
      </c>
      <c r="W38" s="19"/>
      <c r="X38" s="19"/>
      <c r="Y38" s="53">
        <f t="shared" si="3"/>
        <v>22320353</v>
      </c>
      <c r="Z38" s="85">
        <f>+T38-'06'!R38</f>
        <v>0</v>
      </c>
      <c r="AA38" s="85">
        <f>+Y38-'06'!U38</f>
        <v>0</v>
      </c>
    </row>
    <row r="39" spans="2:27" ht="20.25" customHeight="1">
      <c r="B39" s="19" t="s">
        <v>37</v>
      </c>
      <c r="C39" s="19" t="s">
        <v>94</v>
      </c>
      <c r="D39" s="19" t="s">
        <v>46</v>
      </c>
      <c r="E39" s="20" t="s">
        <v>95</v>
      </c>
      <c r="F39" s="21" t="s">
        <v>42</v>
      </c>
      <c r="G39" s="21" t="s">
        <v>96</v>
      </c>
      <c r="H39" s="19">
        <v>133236696</v>
      </c>
      <c r="I39" s="19">
        <v>133236696</v>
      </c>
      <c r="J39" s="19"/>
      <c r="K39" s="19"/>
      <c r="L39" s="19"/>
      <c r="M39" s="19"/>
      <c r="N39" s="19">
        <f t="shared" si="0"/>
        <v>0</v>
      </c>
      <c r="O39" s="19">
        <f t="shared" si="1"/>
        <v>133236696</v>
      </c>
      <c r="P39" s="19">
        <f>+'01'!Q39+'02'!Q39+'03'!Q39</f>
        <v>27403500</v>
      </c>
      <c r="Q39" s="91">
        <f>+'04'!Q39+'05'!Q39+'06'!Q39</f>
        <v>27907930</v>
      </c>
      <c r="R39" s="19"/>
      <c r="S39" s="19"/>
      <c r="T39" s="53">
        <f t="shared" si="2"/>
        <v>55311430</v>
      </c>
      <c r="U39" s="19">
        <f>+'01'!T39+'02'!T39+'03'!T39</f>
        <v>25790428</v>
      </c>
      <c r="V39" s="91">
        <f>+'04'!T39+'05'!T39+'06'!T39</f>
        <v>19409610</v>
      </c>
      <c r="W39" s="19"/>
      <c r="X39" s="19"/>
      <c r="Y39" s="53">
        <f t="shared" si="3"/>
        <v>45200038</v>
      </c>
      <c r="Z39" s="85">
        <f>+T39-'06'!R39</f>
        <v>0</v>
      </c>
      <c r="AA39" s="85">
        <f>+Y39-'06'!U39</f>
        <v>0</v>
      </c>
    </row>
    <row r="40" spans="2:27" ht="20.25" customHeight="1">
      <c r="B40" s="19" t="s">
        <v>37</v>
      </c>
      <c r="C40" s="19" t="s">
        <v>94</v>
      </c>
      <c r="D40" s="19" t="s">
        <v>47</v>
      </c>
      <c r="E40" s="20" t="s">
        <v>95</v>
      </c>
      <c r="F40" s="21" t="s">
        <v>42</v>
      </c>
      <c r="G40" s="21" t="s">
        <v>96</v>
      </c>
      <c r="H40" s="19">
        <v>6000000</v>
      </c>
      <c r="I40" s="19">
        <v>6000000</v>
      </c>
      <c r="J40" s="19"/>
      <c r="K40" s="19"/>
      <c r="L40" s="19"/>
      <c r="M40" s="19"/>
      <c r="N40" s="19">
        <f t="shared" si="0"/>
        <v>0</v>
      </c>
      <c r="O40" s="19">
        <f t="shared" si="1"/>
        <v>6000000</v>
      </c>
      <c r="P40" s="19">
        <f>+'01'!Q40+'02'!Q40+'03'!Q40</f>
        <v>1387890</v>
      </c>
      <c r="Q40" s="91">
        <f>+'04'!Q40+'05'!Q40+'06'!Q40</f>
        <v>1641282</v>
      </c>
      <c r="R40" s="19"/>
      <c r="S40" s="19"/>
      <c r="T40" s="53">
        <f t="shared" si="2"/>
        <v>3029172</v>
      </c>
      <c r="U40" s="19">
        <f>+'01'!T40+'02'!T40+'03'!T40</f>
        <v>1309457</v>
      </c>
      <c r="V40" s="91">
        <f>+'04'!T40+'05'!T40+'06'!T40</f>
        <v>1205575</v>
      </c>
      <c r="W40" s="19"/>
      <c r="X40" s="19"/>
      <c r="Y40" s="53">
        <f t="shared" si="3"/>
        <v>2515032</v>
      </c>
      <c r="Z40" s="85">
        <f>+T40-'06'!R40</f>
        <v>0</v>
      </c>
      <c r="AA40" s="85">
        <f>+Y40-'06'!U40</f>
        <v>0</v>
      </c>
    </row>
    <row r="41" spans="2:27" ht="20.25" customHeight="1">
      <c r="B41" s="19" t="s">
        <v>37</v>
      </c>
      <c r="C41" s="19" t="s">
        <v>94</v>
      </c>
      <c r="D41" s="19" t="s">
        <v>49</v>
      </c>
      <c r="E41" s="20" t="s">
        <v>95</v>
      </c>
      <c r="F41" s="21" t="s">
        <v>42</v>
      </c>
      <c r="G41" s="21" t="s">
        <v>96</v>
      </c>
      <c r="H41" s="19">
        <v>1000</v>
      </c>
      <c r="I41" s="19">
        <v>1000</v>
      </c>
      <c r="J41" s="19"/>
      <c r="K41" s="19"/>
      <c r="L41" s="19"/>
      <c r="M41" s="19"/>
      <c r="N41" s="19">
        <f t="shared" si="0"/>
        <v>0</v>
      </c>
      <c r="O41" s="19">
        <f t="shared" si="1"/>
        <v>1000</v>
      </c>
      <c r="P41" s="19">
        <f>+'01'!Q41+'02'!Q41+'03'!Q41</f>
        <v>0</v>
      </c>
      <c r="Q41" s="91">
        <f>+'04'!Q41+'05'!Q41+'06'!Q41</f>
        <v>0</v>
      </c>
      <c r="R41" s="19"/>
      <c r="S41" s="19"/>
      <c r="T41" s="53">
        <f t="shared" si="2"/>
        <v>0</v>
      </c>
      <c r="U41" s="19">
        <f>+'01'!T41+'02'!T41+'03'!T41</f>
        <v>0</v>
      </c>
      <c r="V41" s="91">
        <f>+'04'!T41+'05'!T41+'06'!T41</f>
        <v>0</v>
      </c>
      <c r="W41" s="19"/>
      <c r="X41" s="19"/>
      <c r="Y41" s="53">
        <f t="shared" si="3"/>
        <v>0</v>
      </c>
      <c r="Z41" s="85">
        <f>+T41-'06'!R41</f>
        <v>0</v>
      </c>
      <c r="AA41" s="85">
        <f>+Y41-'06'!U41</f>
        <v>0</v>
      </c>
    </row>
    <row r="42" spans="2:27" ht="20.25" customHeight="1">
      <c r="B42" s="19" t="s">
        <v>37</v>
      </c>
      <c r="C42" s="19" t="s">
        <v>94</v>
      </c>
      <c r="D42" s="19" t="s">
        <v>50</v>
      </c>
      <c r="E42" s="20" t="s">
        <v>51</v>
      </c>
      <c r="F42" s="21" t="s">
        <v>52</v>
      </c>
      <c r="G42" s="21" t="s">
        <v>53</v>
      </c>
      <c r="H42" s="19">
        <v>1000000</v>
      </c>
      <c r="I42" s="19">
        <v>1000000</v>
      </c>
      <c r="J42" s="19"/>
      <c r="K42" s="19"/>
      <c r="L42" s="19"/>
      <c r="M42" s="19"/>
      <c r="N42" s="19">
        <f t="shared" si="0"/>
        <v>0</v>
      </c>
      <c r="O42" s="19">
        <f t="shared" si="1"/>
        <v>1000000</v>
      </c>
      <c r="P42" s="19">
        <f>+'01'!Q42+'02'!Q42+'03'!Q42</f>
        <v>6000471</v>
      </c>
      <c r="Q42" s="91">
        <f>+'04'!Q42+'05'!Q42+'06'!Q42</f>
        <v>3994900</v>
      </c>
      <c r="R42" s="19"/>
      <c r="S42" s="19"/>
      <c r="T42" s="53">
        <f t="shared" si="2"/>
        <v>9995371</v>
      </c>
      <c r="U42" s="19">
        <f>+'01'!T42+'02'!T42+'03'!T42</f>
        <v>577044</v>
      </c>
      <c r="V42" s="91">
        <f>+'04'!T42+'05'!T42+'06'!T42</f>
        <v>1165666</v>
      </c>
      <c r="W42" s="19"/>
      <c r="X42" s="19"/>
      <c r="Y42" s="53">
        <f t="shared" si="3"/>
        <v>1742710</v>
      </c>
      <c r="Z42" s="85">
        <f>+T42-'06'!R42</f>
        <v>0</v>
      </c>
      <c r="AA42" s="85">
        <f>+Y42-'06'!U42</f>
        <v>0</v>
      </c>
    </row>
    <row r="43" spans="2:27" ht="20.25" customHeight="1">
      <c r="B43" s="19" t="s">
        <v>37</v>
      </c>
      <c r="C43" s="19" t="s">
        <v>94</v>
      </c>
      <c r="D43" s="19" t="s">
        <v>97</v>
      </c>
      <c r="E43" s="20" t="s">
        <v>98</v>
      </c>
      <c r="F43" s="21" t="s">
        <v>56</v>
      </c>
      <c r="G43" s="21" t="s">
        <v>99</v>
      </c>
      <c r="H43" s="19">
        <v>34451530</v>
      </c>
      <c r="I43" s="19">
        <v>34451530</v>
      </c>
      <c r="J43" s="19"/>
      <c r="K43" s="19"/>
      <c r="L43" s="19"/>
      <c r="M43" s="19"/>
      <c r="N43" s="19">
        <f t="shared" si="0"/>
        <v>0</v>
      </c>
      <c r="O43" s="19">
        <f t="shared" si="1"/>
        <v>34451530</v>
      </c>
      <c r="P43" s="19">
        <f>+'01'!Q43+'02'!Q43+'03'!Q43</f>
        <v>7844594</v>
      </c>
      <c r="Q43" s="91">
        <f>+'04'!Q43+'05'!Q43+'06'!Q43</f>
        <v>8032765</v>
      </c>
      <c r="R43" s="19"/>
      <c r="S43" s="19"/>
      <c r="T43" s="53">
        <f t="shared" si="2"/>
        <v>15877359</v>
      </c>
      <c r="U43" s="19">
        <f>+'01'!T43+'02'!T43+'03'!T43</f>
        <v>0</v>
      </c>
      <c r="V43" s="91">
        <f>+'04'!T43+'05'!T43+'06'!T43</f>
        <v>0</v>
      </c>
      <c r="W43" s="19"/>
      <c r="X43" s="19"/>
      <c r="Y43" s="53">
        <f t="shared" si="3"/>
        <v>0</v>
      </c>
      <c r="Z43" s="85">
        <f>+T43-'06'!R43</f>
        <v>0</v>
      </c>
      <c r="AA43" s="85">
        <f>+Y43-'06'!U43</f>
        <v>0</v>
      </c>
    </row>
    <row r="44" spans="2:27" ht="20.25" customHeight="1">
      <c r="B44" s="19" t="s">
        <v>37</v>
      </c>
      <c r="C44" s="19" t="s">
        <v>94</v>
      </c>
      <c r="D44" s="19" t="s">
        <v>58</v>
      </c>
      <c r="E44" s="20" t="s">
        <v>98</v>
      </c>
      <c r="F44" s="21" t="s">
        <v>56</v>
      </c>
      <c r="G44" s="21" t="s">
        <v>99</v>
      </c>
      <c r="H44" s="19">
        <v>63948624</v>
      </c>
      <c r="I44" s="19">
        <v>63948624</v>
      </c>
      <c r="J44" s="19"/>
      <c r="K44" s="19"/>
      <c r="L44" s="19"/>
      <c r="M44" s="19"/>
      <c r="N44" s="19">
        <f t="shared" si="0"/>
        <v>0</v>
      </c>
      <c r="O44" s="19">
        <f t="shared" si="1"/>
        <v>63948624</v>
      </c>
      <c r="P44" s="19">
        <f>+'01'!Q44+'02'!Q44+'03'!Q44</f>
        <v>11299657</v>
      </c>
      <c r="Q44" s="91">
        <f>+'04'!Q44+'05'!Q44+'06'!Q44</f>
        <v>11461035</v>
      </c>
      <c r="R44" s="19"/>
      <c r="S44" s="19"/>
      <c r="T44" s="53">
        <f t="shared" si="2"/>
        <v>22760692</v>
      </c>
      <c r="U44" s="19">
        <f>+'01'!T44+'02'!T44+'03'!T44</f>
        <v>0</v>
      </c>
      <c r="V44" s="91">
        <f>+'04'!T44+'05'!T44+'06'!T44</f>
        <v>0</v>
      </c>
      <c r="W44" s="19"/>
      <c r="X44" s="19"/>
      <c r="Y44" s="53">
        <f t="shared" si="3"/>
        <v>0</v>
      </c>
      <c r="Z44" s="85">
        <f>+T44-'06'!R44</f>
        <v>0</v>
      </c>
      <c r="AA44" s="85">
        <f>+Y44-'06'!U44</f>
        <v>0</v>
      </c>
    </row>
    <row r="45" spans="2:27" ht="20.25" customHeight="1">
      <c r="B45" s="19" t="s">
        <v>37</v>
      </c>
      <c r="C45" s="19" t="s">
        <v>94</v>
      </c>
      <c r="D45" s="19" t="s">
        <v>59</v>
      </c>
      <c r="E45" s="20" t="s">
        <v>98</v>
      </c>
      <c r="F45" s="21" t="s">
        <v>56</v>
      </c>
      <c r="G45" s="21" t="s">
        <v>99</v>
      </c>
      <c r="H45" s="19">
        <v>13628395</v>
      </c>
      <c r="I45" s="19">
        <v>13628395</v>
      </c>
      <c r="J45" s="19"/>
      <c r="K45" s="19"/>
      <c r="L45" s="19"/>
      <c r="M45" s="19"/>
      <c r="N45" s="19">
        <f t="shared" si="0"/>
        <v>0</v>
      </c>
      <c r="O45" s="19">
        <f t="shared" si="1"/>
        <v>13628395</v>
      </c>
      <c r="P45" s="19">
        <f>+'01'!Q45+'02'!Q45+'03'!Q45</f>
        <v>2351257</v>
      </c>
      <c r="Q45" s="91">
        <f>+'04'!Q45+'05'!Q45+'06'!Q45</f>
        <v>2384837</v>
      </c>
      <c r="R45" s="19"/>
      <c r="S45" s="19"/>
      <c r="T45" s="53">
        <f t="shared" si="2"/>
        <v>4736094</v>
      </c>
      <c r="U45" s="19">
        <f>+'01'!T45+'02'!T45+'03'!T45</f>
        <v>0</v>
      </c>
      <c r="V45" s="91">
        <f>+'04'!T45+'05'!T45+'06'!T45</f>
        <v>0</v>
      </c>
      <c r="W45" s="19"/>
      <c r="X45" s="19"/>
      <c r="Y45" s="53">
        <f t="shared" si="3"/>
        <v>0</v>
      </c>
      <c r="Z45" s="85">
        <f>+T45-'06'!R45</f>
        <v>0</v>
      </c>
      <c r="AA45" s="85">
        <f>+Y45-'06'!U45</f>
        <v>0</v>
      </c>
    </row>
    <row r="46" spans="2:27" ht="20.25" customHeight="1">
      <c r="B46" s="19" t="s">
        <v>37</v>
      </c>
      <c r="C46" s="19" t="s">
        <v>94</v>
      </c>
      <c r="D46" s="19" t="s">
        <v>60</v>
      </c>
      <c r="E46" s="20" t="s">
        <v>98</v>
      </c>
      <c r="F46" s="21" t="s">
        <v>56</v>
      </c>
      <c r="G46" s="21" t="s">
        <v>99</v>
      </c>
      <c r="H46" s="19">
        <v>27256791</v>
      </c>
      <c r="I46" s="19">
        <v>27256791</v>
      </c>
      <c r="J46" s="19"/>
      <c r="K46" s="19"/>
      <c r="L46" s="19"/>
      <c r="M46" s="19"/>
      <c r="N46" s="19">
        <f t="shared" si="0"/>
        <v>0</v>
      </c>
      <c r="O46" s="19">
        <f t="shared" si="1"/>
        <v>27256791</v>
      </c>
      <c r="P46" s="19">
        <f>+'01'!Q46+'02'!Q46+'03'!Q46</f>
        <v>4761433</v>
      </c>
      <c r="Q46" s="91">
        <f>+'04'!Q46+'05'!Q46+'06'!Q46</f>
        <v>4829435</v>
      </c>
      <c r="R46" s="19"/>
      <c r="S46" s="19"/>
      <c r="T46" s="53">
        <f t="shared" si="2"/>
        <v>9590868</v>
      </c>
      <c r="U46" s="19">
        <f>+'01'!T46+'02'!T46+'03'!T46</f>
        <v>0</v>
      </c>
      <c r="V46" s="91">
        <f>+'04'!T46+'05'!T46+'06'!T46</f>
        <v>0</v>
      </c>
      <c r="W46" s="19"/>
      <c r="X46" s="19"/>
      <c r="Y46" s="53">
        <f t="shared" si="3"/>
        <v>0</v>
      </c>
      <c r="Z46" s="85">
        <f>+T46-'06'!R46</f>
        <v>0</v>
      </c>
      <c r="AA46" s="85">
        <f>+Y46-'06'!U46</f>
        <v>0</v>
      </c>
    </row>
    <row r="47" spans="2:27" ht="20.25" customHeight="1">
      <c r="B47" s="19" t="s">
        <v>37</v>
      </c>
      <c r="C47" s="19" t="s">
        <v>94</v>
      </c>
      <c r="D47" s="19" t="s">
        <v>61</v>
      </c>
      <c r="E47" s="20" t="s">
        <v>62</v>
      </c>
      <c r="F47" s="21" t="s">
        <v>63</v>
      </c>
      <c r="G47" s="21" t="s">
        <v>64</v>
      </c>
      <c r="H47" s="19">
        <v>6000000</v>
      </c>
      <c r="I47" s="19">
        <v>6000000</v>
      </c>
      <c r="J47" s="19"/>
      <c r="K47" s="19"/>
      <c r="L47" s="19"/>
      <c r="M47" s="19"/>
      <c r="N47" s="19">
        <f t="shared" si="0"/>
        <v>0</v>
      </c>
      <c r="O47" s="19">
        <f t="shared" si="1"/>
        <v>6000000</v>
      </c>
      <c r="P47" s="19">
        <f>+'01'!Q47+'02'!Q47+'03'!Q47</f>
        <v>29395.520000000004</v>
      </c>
      <c r="Q47" s="91">
        <f>+'04'!Q47+'05'!Q47+'06'!Q47</f>
        <v>36195.379999999997</v>
      </c>
      <c r="R47" s="19"/>
      <c r="S47" s="19"/>
      <c r="T47" s="53">
        <f t="shared" si="2"/>
        <v>65590.899999999994</v>
      </c>
      <c r="U47" s="19">
        <f>+'01'!T47+'02'!T47+'03'!T47</f>
        <v>29395.520000000004</v>
      </c>
      <c r="V47" s="91">
        <f>+'04'!T47+'05'!T47+'06'!T47</f>
        <v>36195.379999999997</v>
      </c>
      <c r="W47" s="19"/>
      <c r="X47" s="19"/>
      <c r="Y47" s="53">
        <f t="shared" si="3"/>
        <v>65590.899999999994</v>
      </c>
      <c r="Z47" s="85">
        <f>+T47-'06'!R47</f>
        <v>0</v>
      </c>
      <c r="AA47" s="85">
        <f>+Y47-'06'!U47</f>
        <v>0</v>
      </c>
    </row>
    <row r="48" spans="2:27" ht="20.25" customHeight="1">
      <c r="B48" s="19" t="s">
        <v>37</v>
      </c>
      <c r="C48" s="19" t="s">
        <v>94</v>
      </c>
      <c r="D48" s="19" t="s">
        <v>65</v>
      </c>
      <c r="E48" s="20" t="s">
        <v>66</v>
      </c>
      <c r="F48" s="21" t="s">
        <v>52</v>
      </c>
      <c r="G48" s="21" t="s">
        <v>67</v>
      </c>
      <c r="H48" s="19">
        <v>1000</v>
      </c>
      <c r="I48" s="19">
        <v>1000</v>
      </c>
      <c r="J48" s="19"/>
      <c r="K48" s="19"/>
      <c r="L48" s="19"/>
      <c r="M48" s="19"/>
      <c r="N48" s="19">
        <f t="shared" si="0"/>
        <v>0</v>
      </c>
      <c r="O48" s="19">
        <f t="shared" si="1"/>
        <v>1000</v>
      </c>
      <c r="P48" s="19">
        <f>+'01'!Q48+'02'!Q48+'03'!Q48</f>
        <v>0</v>
      </c>
      <c r="Q48" s="91">
        <f>+'04'!Q48+'05'!Q48+'06'!Q48</f>
        <v>0</v>
      </c>
      <c r="R48" s="19"/>
      <c r="S48" s="19"/>
      <c r="T48" s="53">
        <f t="shared" si="2"/>
        <v>0</v>
      </c>
      <c r="U48" s="19">
        <f>+'01'!T48+'02'!T48+'03'!T48</f>
        <v>0</v>
      </c>
      <c r="V48" s="91">
        <f>+'04'!T48+'05'!T48+'06'!T48</f>
        <v>0</v>
      </c>
      <c r="W48" s="19"/>
      <c r="X48" s="19"/>
      <c r="Y48" s="53">
        <f t="shared" si="3"/>
        <v>0</v>
      </c>
      <c r="Z48" s="85">
        <f>+T48-'06'!R48</f>
        <v>0</v>
      </c>
      <c r="AA48" s="85">
        <f>+Y48-'06'!U48</f>
        <v>0</v>
      </c>
    </row>
    <row r="49" spans="2:27" ht="20.25" customHeight="1">
      <c r="B49" s="19" t="s">
        <v>37</v>
      </c>
      <c r="C49" s="19" t="s">
        <v>94</v>
      </c>
      <c r="D49" s="19" t="s">
        <v>68</v>
      </c>
      <c r="E49" s="20" t="s">
        <v>69</v>
      </c>
      <c r="F49" s="21" t="s">
        <v>42</v>
      </c>
      <c r="G49" s="21" t="s">
        <v>70</v>
      </c>
      <c r="H49" s="19">
        <v>1000</v>
      </c>
      <c r="I49" s="19">
        <v>1000</v>
      </c>
      <c r="J49" s="19"/>
      <c r="K49" s="19"/>
      <c r="L49" s="19"/>
      <c r="M49" s="19"/>
      <c r="N49" s="19">
        <f t="shared" si="0"/>
        <v>0</v>
      </c>
      <c r="O49" s="19">
        <f t="shared" si="1"/>
        <v>1000</v>
      </c>
      <c r="P49" s="19">
        <f>+'01'!Q49+'02'!Q49+'03'!Q49</f>
        <v>0</v>
      </c>
      <c r="Q49" s="91">
        <f>+'04'!Q49+'05'!Q49+'06'!Q49</f>
        <v>0</v>
      </c>
      <c r="R49" s="19"/>
      <c r="S49" s="19"/>
      <c r="T49" s="53">
        <f t="shared" si="2"/>
        <v>0</v>
      </c>
      <c r="U49" s="19">
        <f>+'01'!T49+'02'!T49+'03'!T49</f>
        <v>0</v>
      </c>
      <c r="V49" s="91">
        <f>+'04'!T49+'05'!T49+'06'!T49</f>
        <v>0</v>
      </c>
      <c r="W49" s="19"/>
      <c r="X49" s="19"/>
      <c r="Y49" s="53">
        <f t="shared" si="3"/>
        <v>0</v>
      </c>
      <c r="Z49" s="85">
        <f>+T49-'06'!R49</f>
        <v>0</v>
      </c>
      <c r="AA49" s="85">
        <f>+Y49-'06'!U49</f>
        <v>0</v>
      </c>
    </row>
    <row r="50" spans="2:27" ht="20.25" customHeight="1">
      <c r="B50" s="19" t="s">
        <v>37</v>
      </c>
      <c r="C50" s="19" t="s">
        <v>94</v>
      </c>
      <c r="D50" s="19" t="s">
        <v>71</v>
      </c>
      <c r="E50" s="20" t="s">
        <v>72</v>
      </c>
      <c r="F50" s="21" t="s">
        <v>73</v>
      </c>
      <c r="G50" s="21" t="s">
        <v>74</v>
      </c>
      <c r="H50" s="19">
        <v>1000</v>
      </c>
      <c r="I50" s="19">
        <v>1000</v>
      </c>
      <c r="J50" s="19">
        <v>317331030.81999999</v>
      </c>
      <c r="K50" s="19">
        <v>36146329.779999733</v>
      </c>
      <c r="L50" s="19"/>
      <c r="M50" s="19"/>
      <c r="N50" s="19">
        <f t="shared" si="0"/>
        <v>353477360.59999973</v>
      </c>
      <c r="O50" s="19">
        <f t="shared" si="1"/>
        <v>353478360.59999973</v>
      </c>
      <c r="P50" s="19">
        <f>+'01'!Q50+'02'!Q50+'03'!Q50</f>
        <v>317331030.81999999</v>
      </c>
      <c r="Q50" s="91">
        <f>+'04'!Q50+'05'!Q50+'06'!Q50</f>
        <v>36146329.779999733</v>
      </c>
      <c r="R50" s="19"/>
      <c r="S50" s="19"/>
      <c r="T50" s="53">
        <f t="shared" si="2"/>
        <v>353477360.59999973</v>
      </c>
      <c r="U50" s="19">
        <f>+'01'!T50+'02'!T50+'03'!T50</f>
        <v>317331030.81999999</v>
      </c>
      <c r="V50" s="91">
        <f>+'04'!T50+'05'!T50+'06'!T50</f>
        <v>36146329.779999733</v>
      </c>
      <c r="W50" s="19"/>
      <c r="X50" s="19"/>
      <c r="Y50" s="53">
        <f t="shared" si="3"/>
        <v>353477360.59999973</v>
      </c>
      <c r="Z50" s="85">
        <f>+T50-'06'!R50</f>
        <v>0</v>
      </c>
      <c r="AA50" s="85">
        <f>+Y50-'06'!U50</f>
        <v>0</v>
      </c>
    </row>
    <row r="51" spans="2:27" ht="20.25" customHeight="1">
      <c r="B51" s="19" t="s">
        <v>37</v>
      </c>
      <c r="C51" s="19" t="s">
        <v>94</v>
      </c>
      <c r="D51" s="19" t="s">
        <v>75</v>
      </c>
      <c r="E51" s="20" t="s">
        <v>76</v>
      </c>
      <c r="F51" s="21" t="s">
        <v>77</v>
      </c>
      <c r="G51" s="21" t="s">
        <v>78</v>
      </c>
      <c r="H51" s="19">
        <v>3500000</v>
      </c>
      <c r="I51" s="19">
        <v>3500000</v>
      </c>
      <c r="J51" s="19"/>
      <c r="K51" s="19"/>
      <c r="L51" s="19"/>
      <c r="M51" s="19"/>
      <c r="N51" s="19">
        <f t="shared" si="0"/>
        <v>0</v>
      </c>
      <c r="O51" s="19">
        <f t="shared" si="1"/>
        <v>3500000</v>
      </c>
      <c r="P51" s="19">
        <f>+'01'!Q51+'02'!Q51+'03'!Q51</f>
        <v>0</v>
      </c>
      <c r="Q51" s="91">
        <f>+'04'!Q51+'05'!Q51+'06'!Q51</f>
        <v>0</v>
      </c>
      <c r="R51" s="19"/>
      <c r="S51" s="19"/>
      <c r="T51" s="53">
        <f t="shared" si="2"/>
        <v>0</v>
      </c>
      <c r="U51" s="19">
        <f>+'01'!T51+'02'!T51+'03'!T51</f>
        <v>96554631</v>
      </c>
      <c r="V51" s="91">
        <f>+'04'!T51+'05'!T51+'06'!T51</f>
        <v>825121</v>
      </c>
      <c r="W51" s="19"/>
      <c r="X51" s="19"/>
      <c r="Y51" s="53">
        <f t="shared" si="3"/>
        <v>97379752</v>
      </c>
      <c r="Z51" s="85">
        <f>+T51-'06'!R51</f>
        <v>0</v>
      </c>
      <c r="AA51" s="85">
        <f>+Y51-'06'!U51</f>
        <v>0</v>
      </c>
    </row>
    <row r="52" spans="2:27" ht="20.25" customHeight="1">
      <c r="B52" s="19" t="s">
        <v>37</v>
      </c>
      <c r="C52" s="19" t="s">
        <v>94</v>
      </c>
      <c r="D52" s="19" t="s">
        <v>79</v>
      </c>
      <c r="E52" s="20" t="s">
        <v>80</v>
      </c>
      <c r="F52" s="21" t="s">
        <v>81</v>
      </c>
      <c r="G52" s="21" t="s">
        <v>82</v>
      </c>
      <c r="H52" s="19">
        <v>1000</v>
      </c>
      <c r="I52" s="19">
        <v>1000</v>
      </c>
      <c r="J52" s="19"/>
      <c r="K52" s="19"/>
      <c r="L52" s="19"/>
      <c r="M52" s="19"/>
      <c r="N52" s="19">
        <f t="shared" si="0"/>
        <v>0</v>
      </c>
      <c r="O52" s="19">
        <f t="shared" si="1"/>
        <v>1000</v>
      </c>
      <c r="P52" s="19">
        <f>+'01'!Q52+'02'!Q52+'03'!Q52</f>
        <v>0</v>
      </c>
      <c r="Q52" s="91">
        <f>+'04'!Q52+'05'!Q52+'06'!Q52</f>
        <v>0</v>
      </c>
      <c r="R52" s="19"/>
      <c r="S52" s="19"/>
      <c r="T52" s="53">
        <f t="shared" si="2"/>
        <v>0</v>
      </c>
      <c r="U52" s="19">
        <f>+'01'!T52+'02'!T52+'03'!T52</f>
        <v>0</v>
      </c>
      <c r="V52" s="91">
        <f>+'04'!T52+'05'!T52+'06'!T52</f>
        <v>0</v>
      </c>
      <c r="W52" s="19"/>
      <c r="X52" s="19"/>
      <c r="Y52" s="53">
        <f t="shared" si="3"/>
        <v>0</v>
      </c>
      <c r="Z52" s="85">
        <f>+T52-'06'!R52</f>
        <v>0</v>
      </c>
      <c r="AA52" s="85">
        <f>+Y52-'06'!U52</f>
        <v>0</v>
      </c>
    </row>
    <row r="53" spans="2:27" ht="20.25" customHeight="1">
      <c r="B53" s="19" t="s">
        <v>37</v>
      </c>
      <c r="C53" s="19" t="s">
        <v>94</v>
      </c>
      <c r="D53" s="19" t="s">
        <v>83</v>
      </c>
      <c r="E53" s="20" t="s">
        <v>84</v>
      </c>
      <c r="F53" s="21" t="s">
        <v>85</v>
      </c>
      <c r="G53" s="21" t="s">
        <v>86</v>
      </c>
      <c r="H53" s="19">
        <v>1000</v>
      </c>
      <c r="I53" s="19">
        <v>1000</v>
      </c>
      <c r="J53" s="19"/>
      <c r="K53" s="19"/>
      <c r="L53" s="19"/>
      <c r="M53" s="19"/>
      <c r="N53" s="19">
        <f t="shared" si="0"/>
        <v>0</v>
      </c>
      <c r="O53" s="19">
        <f t="shared" si="1"/>
        <v>1000</v>
      </c>
      <c r="P53" s="19">
        <f>+'01'!Q53+'02'!Q53+'03'!Q53</f>
        <v>0</v>
      </c>
      <c r="Q53" s="91">
        <f>+'04'!Q53+'05'!Q53+'06'!Q53</f>
        <v>0</v>
      </c>
      <c r="R53" s="19"/>
      <c r="S53" s="19"/>
      <c r="T53" s="53">
        <f t="shared" si="2"/>
        <v>0</v>
      </c>
      <c r="U53" s="19">
        <f>+'01'!T53+'02'!T53+'03'!T53</f>
        <v>0</v>
      </c>
      <c r="V53" s="91">
        <f>+'04'!T53+'05'!T53+'06'!T53</f>
        <v>0</v>
      </c>
      <c r="W53" s="19"/>
      <c r="X53" s="19"/>
      <c r="Y53" s="53">
        <f t="shared" si="3"/>
        <v>0</v>
      </c>
      <c r="Z53" s="85">
        <f>+T53-'06'!R53</f>
        <v>0</v>
      </c>
      <c r="AA53" s="85">
        <f>+Y53-'06'!U53</f>
        <v>0</v>
      </c>
    </row>
    <row r="54" spans="2:27" ht="20.25" customHeight="1">
      <c r="B54" s="19" t="s">
        <v>37</v>
      </c>
      <c r="C54" s="19" t="s">
        <v>94</v>
      </c>
      <c r="D54" s="19" t="s">
        <v>87</v>
      </c>
      <c r="E54" s="20" t="s">
        <v>88</v>
      </c>
      <c r="F54" s="21" t="s">
        <v>89</v>
      </c>
      <c r="G54" s="21" t="s">
        <v>90</v>
      </c>
      <c r="H54" s="19">
        <v>1000</v>
      </c>
      <c r="I54" s="19">
        <v>1000</v>
      </c>
      <c r="J54" s="19"/>
      <c r="K54" s="19"/>
      <c r="L54" s="19"/>
      <c r="M54" s="19"/>
      <c r="N54" s="19">
        <f t="shared" si="0"/>
        <v>0</v>
      </c>
      <c r="O54" s="19">
        <f t="shared" si="1"/>
        <v>1000</v>
      </c>
      <c r="P54" s="19">
        <f>+'01'!Q54+'02'!Q54+'03'!Q54</f>
        <v>0</v>
      </c>
      <c r="Q54" s="91">
        <f>+'04'!Q54+'05'!Q54+'06'!Q54</f>
        <v>0</v>
      </c>
      <c r="R54" s="19"/>
      <c r="S54" s="19"/>
      <c r="T54" s="53">
        <f t="shared" si="2"/>
        <v>0</v>
      </c>
      <c r="U54" s="19">
        <f>+'01'!T54+'02'!T54+'03'!T54</f>
        <v>0</v>
      </c>
      <c r="V54" s="91">
        <f>+'04'!T54+'05'!T54+'06'!T54</f>
        <v>0</v>
      </c>
      <c r="W54" s="19"/>
      <c r="X54" s="19"/>
      <c r="Y54" s="53">
        <f t="shared" si="3"/>
        <v>0</v>
      </c>
      <c r="Z54" s="85">
        <f>+T54-'06'!R54</f>
        <v>0</v>
      </c>
      <c r="AA54" s="85">
        <f>+Y54-'06'!U54</f>
        <v>0</v>
      </c>
    </row>
    <row r="55" spans="2:27" ht="20.25" customHeight="1">
      <c r="B55" s="19" t="s">
        <v>37</v>
      </c>
      <c r="C55" s="19" t="s">
        <v>94</v>
      </c>
      <c r="D55" s="19" t="s">
        <v>91</v>
      </c>
      <c r="E55" s="20" t="s">
        <v>92</v>
      </c>
      <c r="F55" s="21" t="s">
        <v>42</v>
      </c>
      <c r="G55" s="21" t="s">
        <v>93</v>
      </c>
      <c r="H55" s="19">
        <v>1000</v>
      </c>
      <c r="I55" s="19">
        <v>1000</v>
      </c>
      <c r="J55" s="19"/>
      <c r="K55" s="19"/>
      <c r="L55" s="19"/>
      <c r="M55" s="19"/>
      <c r="N55" s="19">
        <f t="shared" si="0"/>
        <v>0</v>
      </c>
      <c r="O55" s="19">
        <f t="shared" si="1"/>
        <v>1000</v>
      </c>
      <c r="P55" s="19">
        <f>+'01'!Q55+'02'!Q55+'03'!Q55</f>
        <v>0</v>
      </c>
      <c r="Q55" s="91">
        <f>+'04'!Q55+'05'!Q55+'06'!Q55</f>
        <v>0</v>
      </c>
      <c r="R55" s="19"/>
      <c r="S55" s="19"/>
      <c r="T55" s="53">
        <f t="shared" si="2"/>
        <v>0</v>
      </c>
      <c r="U55" s="19">
        <f>+'01'!T55+'02'!T55+'03'!T55</f>
        <v>0</v>
      </c>
      <c r="V55" s="91">
        <f>+'04'!T55+'05'!T55+'06'!T55</f>
        <v>0</v>
      </c>
      <c r="W55" s="19"/>
      <c r="X55" s="19"/>
      <c r="Y55" s="53">
        <f t="shared" si="3"/>
        <v>0</v>
      </c>
      <c r="Z55" s="85">
        <f>+T55-'06'!R55</f>
        <v>0</v>
      </c>
      <c r="AA55" s="85">
        <f>+Y55-'06'!U55</f>
        <v>0</v>
      </c>
    </row>
    <row r="56" spans="2:27" ht="20.25" customHeight="1">
      <c r="B56" s="32" t="s">
        <v>37</v>
      </c>
      <c r="C56" s="32" t="s">
        <v>100</v>
      </c>
      <c r="D56" s="32" t="s">
        <v>5</v>
      </c>
      <c r="E56" s="33"/>
      <c r="F56" s="34"/>
      <c r="G56" s="34" t="s">
        <v>34</v>
      </c>
      <c r="H56" s="32">
        <v>1739115509</v>
      </c>
      <c r="I56" s="32">
        <f>SUM(I57:I79)</f>
        <v>1739115509</v>
      </c>
      <c r="J56" s="32">
        <f>SUM(J57:J79)</f>
        <v>5455977.6200000001</v>
      </c>
      <c r="K56" s="32">
        <f>SUM(K57:K79)</f>
        <v>0</v>
      </c>
      <c r="L56" s="32">
        <f>SUM(L57:L79)</f>
        <v>0</v>
      </c>
      <c r="M56" s="32">
        <f>SUM(M57:M79)</f>
        <v>0</v>
      </c>
      <c r="N56" s="32">
        <f t="shared" si="0"/>
        <v>5455977.6200000001</v>
      </c>
      <c r="O56" s="32">
        <f t="shared" si="1"/>
        <v>1744571486.6199999</v>
      </c>
      <c r="P56" s="32">
        <f>+'01'!Q56+'02'!Q56+'03'!Q56</f>
        <v>495947699.94</v>
      </c>
      <c r="Q56" s="93">
        <f>+'04'!Q56+'05'!Q56+'06'!Q56</f>
        <v>497309358</v>
      </c>
      <c r="R56" s="32"/>
      <c r="S56" s="32">
        <f>SUM(S57:S79)</f>
        <v>0</v>
      </c>
      <c r="T56" s="53">
        <f t="shared" si="2"/>
        <v>993257057.94000006</v>
      </c>
      <c r="U56" s="32">
        <f>+'01'!T56+'02'!T56+'03'!T56</f>
        <v>402992509.94</v>
      </c>
      <c r="V56" s="93">
        <f>+'04'!T56+'05'!T56+'06'!T56</f>
        <v>393179844</v>
      </c>
      <c r="W56" s="32"/>
      <c r="X56" s="32">
        <f>SUM(X57:X79)</f>
        <v>0</v>
      </c>
      <c r="Y56" s="53">
        <f t="shared" si="3"/>
        <v>796172353.94000006</v>
      </c>
      <c r="Z56" s="85">
        <f>+T56-'06'!R56</f>
        <v>0</v>
      </c>
      <c r="AA56" s="85">
        <f>+Y56-'06'!U56</f>
        <v>0</v>
      </c>
    </row>
    <row r="57" spans="2:27" ht="20.25" customHeight="1">
      <c r="B57" s="19" t="s">
        <v>37</v>
      </c>
      <c r="C57" s="19" t="s">
        <v>100</v>
      </c>
      <c r="D57" s="19" t="s">
        <v>49</v>
      </c>
      <c r="E57" s="20" t="s">
        <v>95</v>
      </c>
      <c r="F57" s="21" t="s">
        <v>42</v>
      </c>
      <c r="G57" s="21" t="s">
        <v>96</v>
      </c>
      <c r="H57" s="19">
        <v>1000</v>
      </c>
      <c r="I57" s="19">
        <v>1000</v>
      </c>
      <c r="J57" s="19"/>
      <c r="K57" s="19"/>
      <c r="L57" s="19"/>
      <c r="M57" s="19"/>
      <c r="N57" s="19">
        <f t="shared" si="0"/>
        <v>0</v>
      </c>
      <c r="O57" s="19">
        <f t="shared" si="1"/>
        <v>1000</v>
      </c>
      <c r="P57" s="19">
        <f>+'01'!Q57+'02'!Q57+'03'!Q57</f>
        <v>0</v>
      </c>
      <c r="Q57" s="91">
        <f>+'04'!Q57+'05'!Q57+'06'!Q57</f>
        <v>0</v>
      </c>
      <c r="R57" s="19"/>
      <c r="S57" s="19"/>
      <c r="T57" s="53">
        <f t="shared" si="2"/>
        <v>0</v>
      </c>
      <c r="U57" s="19">
        <f>+'01'!T57+'02'!T57+'03'!T57</f>
        <v>0</v>
      </c>
      <c r="V57" s="91">
        <f>+'04'!T57+'05'!T57+'06'!T57</f>
        <v>0</v>
      </c>
      <c r="W57" s="19"/>
      <c r="X57" s="19"/>
      <c r="Y57" s="53">
        <f t="shared" si="3"/>
        <v>0</v>
      </c>
      <c r="Z57" s="85">
        <f>+T57-'06'!R57</f>
        <v>0</v>
      </c>
      <c r="AA57" s="85">
        <f>+Y57-'06'!U57</f>
        <v>0</v>
      </c>
    </row>
    <row r="58" spans="2:27" ht="20.25" customHeight="1">
      <c r="B58" s="19" t="s">
        <v>37</v>
      </c>
      <c r="C58" s="19" t="s">
        <v>100</v>
      </c>
      <c r="D58" s="19" t="s">
        <v>101</v>
      </c>
      <c r="E58" s="20" t="s">
        <v>95</v>
      </c>
      <c r="F58" s="21" t="s">
        <v>42</v>
      </c>
      <c r="G58" s="21" t="s">
        <v>96</v>
      </c>
      <c r="H58" s="19">
        <v>31758767</v>
      </c>
      <c r="I58" s="19">
        <v>31758767</v>
      </c>
      <c r="J58" s="19"/>
      <c r="K58" s="19"/>
      <c r="L58" s="19"/>
      <c r="M58" s="19"/>
      <c r="N58" s="19">
        <f t="shared" si="0"/>
        <v>0</v>
      </c>
      <c r="O58" s="19">
        <f t="shared" si="1"/>
        <v>31758767</v>
      </c>
      <c r="P58" s="19">
        <f>+'01'!Q58+'02'!Q58+'03'!Q58</f>
        <v>9810927</v>
      </c>
      <c r="Q58" s="91">
        <f>+'04'!Q58+'05'!Q58+'06'!Q58</f>
        <v>10011878</v>
      </c>
      <c r="R58" s="19"/>
      <c r="S58" s="19"/>
      <c r="T58" s="53">
        <f t="shared" si="2"/>
        <v>19822805</v>
      </c>
      <c r="U58" s="19">
        <f>+'01'!T58+'02'!T58+'03'!T58</f>
        <v>9276429</v>
      </c>
      <c r="V58" s="91">
        <f>+'04'!T58+'05'!T58+'06'!T58</f>
        <v>9724043</v>
      </c>
      <c r="W58" s="19"/>
      <c r="X58" s="19"/>
      <c r="Y58" s="53">
        <f t="shared" si="3"/>
        <v>19000472</v>
      </c>
      <c r="Z58" s="85">
        <f>+T58-'06'!R58</f>
        <v>0</v>
      </c>
      <c r="AA58" s="85">
        <f>+Y58-'06'!U58</f>
        <v>0</v>
      </c>
    </row>
    <row r="59" spans="2:27" ht="20.25" customHeight="1">
      <c r="B59" s="19" t="s">
        <v>37</v>
      </c>
      <c r="C59" s="19" t="s">
        <v>100</v>
      </c>
      <c r="D59" s="19" t="s">
        <v>102</v>
      </c>
      <c r="E59" s="20" t="s">
        <v>95</v>
      </c>
      <c r="F59" s="21" t="s">
        <v>42</v>
      </c>
      <c r="G59" s="21" t="s">
        <v>96</v>
      </c>
      <c r="H59" s="19">
        <v>540152429</v>
      </c>
      <c r="I59" s="19">
        <v>540152429</v>
      </c>
      <c r="J59" s="19"/>
      <c r="K59" s="19"/>
      <c r="L59" s="19"/>
      <c r="M59" s="19"/>
      <c r="N59" s="19">
        <f t="shared" si="0"/>
        <v>0</v>
      </c>
      <c r="O59" s="19">
        <f t="shared" si="1"/>
        <v>540152429</v>
      </c>
      <c r="P59" s="19">
        <f>+'01'!Q59+'02'!Q59+'03'!Q59</f>
        <v>170571099</v>
      </c>
      <c r="Q59" s="91">
        <f>+'04'!Q59+'05'!Q59+'06'!Q59</f>
        <v>174064797</v>
      </c>
      <c r="R59" s="19"/>
      <c r="S59" s="19"/>
      <c r="T59" s="53">
        <f t="shared" si="2"/>
        <v>344635896</v>
      </c>
      <c r="U59" s="19">
        <f>+'01'!T59+'02'!T59+'03'!T59</f>
        <v>161278413</v>
      </c>
      <c r="V59" s="91">
        <f>+'04'!T59+'05'!T59+'06'!T59</f>
        <v>169060568</v>
      </c>
      <c r="W59" s="19"/>
      <c r="X59" s="19"/>
      <c r="Y59" s="53">
        <f t="shared" si="3"/>
        <v>330338981</v>
      </c>
      <c r="Z59" s="85">
        <f>+T59-'06'!R59</f>
        <v>0</v>
      </c>
      <c r="AA59" s="85">
        <f>+Y59-'06'!U59</f>
        <v>0</v>
      </c>
    </row>
    <row r="60" spans="2:27" ht="20.25" customHeight="1">
      <c r="B60" s="19" t="s">
        <v>37</v>
      </c>
      <c r="C60" s="19" t="s">
        <v>100</v>
      </c>
      <c r="D60" s="19" t="s">
        <v>103</v>
      </c>
      <c r="E60" s="20" t="s">
        <v>95</v>
      </c>
      <c r="F60" s="21" t="s">
        <v>42</v>
      </c>
      <c r="G60" s="21" t="s">
        <v>96</v>
      </c>
      <c r="H60" s="19">
        <v>372227758</v>
      </c>
      <c r="I60" s="19">
        <v>372227758</v>
      </c>
      <c r="J60" s="19"/>
      <c r="K60" s="19"/>
      <c r="L60" s="19"/>
      <c r="M60" s="19"/>
      <c r="N60" s="19">
        <f t="shared" si="0"/>
        <v>0</v>
      </c>
      <c r="O60" s="19">
        <f t="shared" si="1"/>
        <v>372227758</v>
      </c>
      <c r="P60" s="19">
        <f>+'01'!Q60+'02'!Q60+'03'!Q60</f>
        <v>114988714</v>
      </c>
      <c r="Q60" s="91">
        <f>+'04'!Q60+'05'!Q60+'06'!Q60</f>
        <v>117343954</v>
      </c>
      <c r="R60" s="19"/>
      <c r="S60" s="19"/>
      <c r="T60" s="53">
        <f t="shared" si="2"/>
        <v>232332668</v>
      </c>
      <c r="U60" s="19">
        <f>+'01'!T60+'02'!T60+'03'!T60</f>
        <v>108724148</v>
      </c>
      <c r="V60" s="91">
        <f>+'04'!T60+'05'!T60+'06'!T60</f>
        <v>113970406</v>
      </c>
      <c r="W60" s="19"/>
      <c r="X60" s="19"/>
      <c r="Y60" s="53">
        <f t="shared" si="3"/>
        <v>222694554</v>
      </c>
      <c r="Z60" s="85">
        <f>+T60-'06'!R60</f>
        <v>0</v>
      </c>
      <c r="AA60" s="85">
        <f>+Y60-'06'!U60</f>
        <v>0</v>
      </c>
    </row>
    <row r="61" spans="2:27" ht="20.25" customHeight="1">
      <c r="B61" s="19" t="s">
        <v>37</v>
      </c>
      <c r="C61" s="19" t="s">
        <v>100</v>
      </c>
      <c r="D61" s="19" t="s">
        <v>104</v>
      </c>
      <c r="E61" s="20" t="s">
        <v>95</v>
      </c>
      <c r="F61" s="21" t="s">
        <v>42</v>
      </c>
      <c r="G61" s="21" t="s">
        <v>96</v>
      </c>
      <c r="H61" s="19">
        <v>56262219</v>
      </c>
      <c r="I61" s="19">
        <v>56262219</v>
      </c>
      <c r="J61" s="19"/>
      <c r="K61" s="19"/>
      <c r="L61" s="19"/>
      <c r="M61" s="19"/>
      <c r="N61" s="19">
        <f t="shared" si="0"/>
        <v>0</v>
      </c>
      <c r="O61" s="19">
        <f t="shared" si="1"/>
        <v>56262219</v>
      </c>
      <c r="P61" s="19">
        <f>+'01'!Q61+'02'!Q61+'03'!Q61</f>
        <v>13673499</v>
      </c>
      <c r="Q61" s="91">
        <f>+'04'!Q61+'05'!Q61+'06'!Q61</f>
        <v>13953563</v>
      </c>
      <c r="R61" s="19"/>
      <c r="S61" s="19"/>
      <c r="T61" s="53">
        <f t="shared" si="2"/>
        <v>27627062</v>
      </c>
      <c r="U61" s="19">
        <f>+'01'!T61+'02'!T61+'03'!T61</f>
        <v>12928569</v>
      </c>
      <c r="V61" s="91">
        <f>+'04'!T61+'05'!T61+'06'!T61</f>
        <v>13552409</v>
      </c>
      <c r="W61" s="19"/>
      <c r="X61" s="19"/>
      <c r="Y61" s="53">
        <f t="shared" si="3"/>
        <v>26480978</v>
      </c>
      <c r="Z61" s="85">
        <f>+T61-'06'!R61</f>
        <v>0</v>
      </c>
      <c r="AA61" s="85">
        <f>+Y61-'06'!U61</f>
        <v>0</v>
      </c>
    </row>
    <row r="62" spans="2:27" ht="20.25" customHeight="1">
      <c r="B62" s="19" t="s">
        <v>37</v>
      </c>
      <c r="C62" s="19" t="s">
        <v>100</v>
      </c>
      <c r="D62" s="19" t="s">
        <v>105</v>
      </c>
      <c r="E62" s="20" t="s">
        <v>95</v>
      </c>
      <c r="F62" s="21" t="s">
        <v>42</v>
      </c>
      <c r="G62" s="21" t="s">
        <v>96</v>
      </c>
      <c r="H62" s="19">
        <v>150916663</v>
      </c>
      <c r="I62" s="19">
        <v>150916663</v>
      </c>
      <c r="J62" s="19"/>
      <c r="K62" s="19"/>
      <c r="L62" s="19"/>
      <c r="M62" s="19"/>
      <c r="N62" s="19">
        <f t="shared" si="0"/>
        <v>0</v>
      </c>
      <c r="O62" s="19">
        <f t="shared" si="1"/>
        <v>150916663</v>
      </c>
      <c r="P62" s="19">
        <f>+'01'!Q62+'02'!Q62+'03'!Q62</f>
        <v>46621224</v>
      </c>
      <c r="Q62" s="91">
        <f>+'04'!Q62+'05'!Q62+'06'!Q62</f>
        <v>47576135</v>
      </c>
      <c r="R62" s="19"/>
      <c r="S62" s="19"/>
      <c r="T62" s="53">
        <f t="shared" si="2"/>
        <v>94197359</v>
      </c>
      <c r="U62" s="19">
        <f>+'01'!T62+'02'!T62+'03'!T62</f>
        <v>44081306</v>
      </c>
      <c r="V62" s="91">
        <f>+'04'!T62+'05'!T62+'06'!T62</f>
        <v>46208358</v>
      </c>
      <c r="W62" s="19"/>
      <c r="X62" s="19"/>
      <c r="Y62" s="53">
        <f t="shared" si="3"/>
        <v>90289664</v>
      </c>
      <c r="Z62" s="85">
        <f>+T62-'06'!R62</f>
        <v>0</v>
      </c>
      <c r="AA62" s="85">
        <f>+Y62-'06'!U62</f>
        <v>0</v>
      </c>
    </row>
    <row r="63" spans="2:27" ht="20.25" customHeight="1">
      <c r="B63" s="19" t="s">
        <v>37</v>
      </c>
      <c r="C63" s="19" t="s">
        <v>100</v>
      </c>
      <c r="D63" s="19" t="s">
        <v>106</v>
      </c>
      <c r="E63" s="20" t="s">
        <v>95</v>
      </c>
      <c r="F63" s="21" t="s">
        <v>42</v>
      </c>
      <c r="G63" s="21" t="s">
        <v>96</v>
      </c>
      <c r="H63" s="19">
        <v>99027338</v>
      </c>
      <c r="I63" s="19">
        <v>99027338</v>
      </c>
      <c r="J63" s="19"/>
      <c r="K63" s="19"/>
      <c r="L63" s="19"/>
      <c r="M63" s="19"/>
      <c r="N63" s="19">
        <f t="shared" si="0"/>
        <v>0</v>
      </c>
      <c r="O63" s="19">
        <f t="shared" si="1"/>
        <v>99027338</v>
      </c>
      <c r="P63" s="19">
        <f>+'01'!Q63+'02'!Q63+'03'!Q63</f>
        <v>30591554</v>
      </c>
      <c r="Q63" s="91">
        <f>+'04'!Q63+'05'!Q63+'06'!Q63</f>
        <v>31218141</v>
      </c>
      <c r="R63" s="19"/>
      <c r="S63" s="19"/>
      <c r="T63" s="53">
        <f t="shared" si="2"/>
        <v>61809695</v>
      </c>
      <c r="U63" s="19">
        <f>+'01'!T63+'02'!T63+'03'!T63</f>
        <v>28924931</v>
      </c>
      <c r="V63" s="91">
        <f>+'04'!T63+'05'!T63+'06'!T63</f>
        <v>30320643</v>
      </c>
      <c r="W63" s="19"/>
      <c r="X63" s="19"/>
      <c r="Y63" s="53">
        <f t="shared" si="3"/>
        <v>59245574</v>
      </c>
      <c r="Z63" s="85">
        <f>+T63-'06'!R63</f>
        <v>0</v>
      </c>
      <c r="AA63" s="85">
        <f>+Y63-'06'!U63</f>
        <v>0</v>
      </c>
    </row>
    <row r="64" spans="2:27" ht="20.25" customHeight="1">
      <c r="B64" s="19" t="s">
        <v>37</v>
      </c>
      <c r="C64" s="19" t="s">
        <v>100</v>
      </c>
      <c r="D64" s="19" t="s">
        <v>50</v>
      </c>
      <c r="E64" s="20" t="s">
        <v>51</v>
      </c>
      <c r="F64" s="21" t="s">
        <v>52</v>
      </c>
      <c r="G64" s="21" t="s">
        <v>53</v>
      </c>
      <c r="H64" s="19">
        <v>2150000</v>
      </c>
      <c r="I64" s="19">
        <v>2150000</v>
      </c>
      <c r="J64" s="19"/>
      <c r="K64" s="19"/>
      <c r="L64" s="19"/>
      <c r="M64" s="19"/>
      <c r="N64" s="19">
        <f t="shared" si="0"/>
        <v>0</v>
      </c>
      <c r="O64" s="19">
        <f t="shared" si="1"/>
        <v>2150000</v>
      </c>
      <c r="P64" s="19">
        <f>+'01'!Q64+'02'!Q64+'03'!Q64</f>
        <v>10220601</v>
      </c>
      <c r="Q64" s="91">
        <f>+'04'!Q64+'05'!Q64+'06'!Q64</f>
        <v>7078070</v>
      </c>
      <c r="R64" s="19"/>
      <c r="S64" s="19"/>
      <c r="T64" s="53">
        <f t="shared" si="2"/>
        <v>17298671</v>
      </c>
      <c r="U64" s="19">
        <f>+'01'!T64+'02'!T64+'03'!T64</f>
        <v>1641869</v>
      </c>
      <c r="V64" s="91">
        <f>+'04'!T64+'05'!T64+'06'!T64</f>
        <v>3129848</v>
      </c>
      <c r="W64" s="19"/>
      <c r="X64" s="19"/>
      <c r="Y64" s="53">
        <f t="shared" si="3"/>
        <v>4771717</v>
      </c>
      <c r="Z64" s="85">
        <f>+T64-'06'!R64</f>
        <v>0</v>
      </c>
      <c r="AA64" s="85">
        <f>+Y64-'06'!U64</f>
        <v>0</v>
      </c>
    </row>
    <row r="65" spans="2:27" ht="20.25" customHeight="1">
      <c r="B65" s="19" t="s">
        <v>37</v>
      </c>
      <c r="C65" s="19" t="s">
        <v>100</v>
      </c>
      <c r="D65" s="19" t="s">
        <v>107</v>
      </c>
      <c r="E65" s="20" t="s">
        <v>108</v>
      </c>
      <c r="F65" s="21" t="s">
        <v>56</v>
      </c>
      <c r="G65" s="21" t="s">
        <v>109</v>
      </c>
      <c r="H65" s="19">
        <v>12017053</v>
      </c>
      <c r="I65" s="19">
        <v>12017053</v>
      </c>
      <c r="J65" s="19"/>
      <c r="K65" s="19"/>
      <c r="L65" s="19"/>
      <c r="M65" s="19"/>
      <c r="N65" s="19">
        <f t="shared" si="0"/>
        <v>0</v>
      </c>
      <c r="O65" s="19">
        <f t="shared" si="1"/>
        <v>12017053</v>
      </c>
      <c r="P65" s="19">
        <f>+'01'!Q65+'02'!Q65+'03'!Q65</f>
        <v>2381683</v>
      </c>
      <c r="Q65" s="91">
        <f>+'04'!Q65+'05'!Q65+'06'!Q65</f>
        <v>2437129</v>
      </c>
      <c r="R65" s="19"/>
      <c r="S65" s="19"/>
      <c r="T65" s="53">
        <f t="shared" si="2"/>
        <v>4818812</v>
      </c>
      <c r="U65" s="19">
        <f>+'01'!T65+'02'!T65+'03'!T65</f>
        <v>0</v>
      </c>
      <c r="V65" s="91">
        <f>+'04'!T65+'05'!T65+'06'!T65</f>
        <v>0</v>
      </c>
      <c r="W65" s="19"/>
      <c r="X65" s="19"/>
      <c r="Y65" s="53">
        <f t="shared" si="3"/>
        <v>0</v>
      </c>
      <c r="Z65" s="85">
        <f>+T65-'06'!R65</f>
        <v>0</v>
      </c>
      <c r="AA65" s="85">
        <f>+Y65-'06'!U65</f>
        <v>0</v>
      </c>
    </row>
    <row r="66" spans="2:27" ht="20.25" customHeight="1">
      <c r="B66" s="19" t="s">
        <v>37</v>
      </c>
      <c r="C66" s="19" t="s">
        <v>100</v>
      </c>
      <c r="D66" s="19" t="s">
        <v>110</v>
      </c>
      <c r="E66" s="20" t="s">
        <v>108</v>
      </c>
      <c r="F66" s="21" t="s">
        <v>56</v>
      </c>
      <c r="G66" s="21" t="s">
        <v>109</v>
      </c>
      <c r="H66" s="19">
        <v>203926407</v>
      </c>
      <c r="I66" s="19">
        <v>203926407</v>
      </c>
      <c r="J66" s="19"/>
      <c r="K66" s="19"/>
      <c r="L66" s="19"/>
      <c r="M66" s="19"/>
      <c r="N66" s="19">
        <f t="shared" si="0"/>
        <v>0</v>
      </c>
      <c r="O66" s="19">
        <f t="shared" si="1"/>
        <v>203926407</v>
      </c>
      <c r="P66" s="19">
        <f>+'01'!Q66+'02'!Q66+'03'!Q66</f>
        <v>41407516</v>
      </c>
      <c r="Q66" s="91">
        <f>+'04'!Q66+'05'!Q66+'06'!Q66</f>
        <v>42371480</v>
      </c>
      <c r="R66" s="19"/>
      <c r="S66" s="19"/>
      <c r="T66" s="53">
        <f t="shared" si="2"/>
        <v>83778996</v>
      </c>
      <c r="U66" s="19">
        <f>+'01'!T66+'02'!T66+'03'!T66</f>
        <v>0</v>
      </c>
      <c r="V66" s="91">
        <f>+'04'!T66+'05'!T66+'06'!T66</f>
        <v>0</v>
      </c>
      <c r="W66" s="19"/>
      <c r="X66" s="19"/>
      <c r="Y66" s="53">
        <f t="shared" si="3"/>
        <v>0</v>
      </c>
      <c r="Z66" s="85">
        <f>+T66-'06'!R66</f>
        <v>0</v>
      </c>
      <c r="AA66" s="85">
        <f>+Y66-'06'!U66</f>
        <v>0</v>
      </c>
    </row>
    <row r="67" spans="2:27" ht="20.25" customHeight="1">
      <c r="B67" s="19" t="s">
        <v>37</v>
      </c>
      <c r="C67" s="19" t="s">
        <v>100</v>
      </c>
      <c r="D67" s="19" t="s">
        <v>111</v>
      </c>
      <c r="E67" s="20" t="s">
        <v>108</v>
      </c>
      <c r="F67" s="21" t="s">
        <v>56</v>
      </c>
      <c r="G67" s="21" t="s">
        <v>109</v>
      </c>
      <c r="H67" s="19">
        <v>140845542</v>
      </c>
      <c r="I67" s="19">
        <v>140845542</v>
      </c>
      <c r="J67" s="19"/>
      <c r="K67" s="19"/>
      <c r="L67" s="19"/>
      <c r="M67" s="19"/>
      <c r="N67" s="19">
        <f t="shared" si="0"/>
        <v>0</v>
      </c>
      <c r="O67" s="19">
        <f t="shared" si="1"/>
        <v>140845542</v>
      </c>
      <c r="P67" s="19">
        <f>+'01'!Q67+'02'!Q67+'03'!Q67</f>
        <v>27914442</v>
      </c>
      <c r="Q67" s="91">
        <f>+'04'!Q67+'05'!Q67+'06'!Q67</f>
        <v>28564289</v>
      </c>
      <c r="R67" s="19"/>
      <c r="S67" s="19"/>
      <c r="T67" s="53">
        <f t="shared" si="2"/>
        <v>56478731</v>
      </c>
      <c r="U67" s="19">
        <f>+'01'!T67+'02'!T67+'03'!T67</f>
        <v>0</v>
      </c>
      <c r="V67" s="91">
        <f>+'04'!T67+'05'!T67+'06'!T67</f>
        <v>0</v>
      </c>
      <c r="W67" s="19"/>
      <c r="X67" s="19"/>
      <c r="Y67" s="53">
        <f t="shared" si="3"/>
        <v>0</v>
      </c>
      <c r="Z67" s="85">
        <f>+T67-'06'!R67</f>
        <v>0</v>
      </c>
      <c r="AA67" s="85">
        <f>+Y67-'06'!U67</f>
        <v>0</v>
      </c>
    </row>
    <row r="68" spans="2:27" ht="20.25" customHeight="1">
      <c r="B68" s="19" t="s">
        <v>37</v>
      </c>
      <c r="C68" s="19" t="s">
        <v>100</v>
      </c>
      <c r="D68" s="19" t="s">
        <v>112</v>
      </c>
      <c r="E68" s="20" t="s">
        <v>108</v>
      </c>
      <c r="F68" s="21" t="s">
        <v>56</v>
      </c>
      <c r="G68" s="21" t="s">
        <v>109</v>
      </c>
      <c r="H68" s="19">
        <v>21748177</v>
      </c>
      <c r="I68" s="19">
        <v>21748177</v>
      </c>
      <c r="J68" s="19"/>
      <c r="K68" s="19"/>
      <c r="L68" s="19"/>
      <c r="M68" s="19"/>
      <c r="N68" s="19">
        <f t="shared" si="0"/>
        <v>0</v>
      </c>
      <c r="O68" s="19">
        <f t="shared" si="1"/>
        <v>21748177</v>
      </c>
      <c r="P68" s="19">
        <f>+'01'!Q68+'02'!Q68+'03'!Q68</f>
        <v>3319353</v>
      </c>
      <c r="Q68" s="91">
        <f>+'04'!Q68+'05'!Q68+'06'!Q68</f>
        <v>3396627</v>
      </c>
      <c r="R68" s="19"/>
      <c r="S68" s="19"/>
      <c r="T68" s="53">
        <f t="shared" si="2"/>
        <v>6715980</v>
      </c>
      <c r="U68" s="19">
        <f>+'01'!T68+'02'!T68+'03'!T68</f>
        <v>0</v>
      </c>
      <c r="V68" s="91">
        <f>+'04'!T68+'05'!T68+'06'!T68</f>
        <v>0</v>
      </c>
      <c r="W68" s="19"/>
      <c r="X68" s="19"/>
      <c r="Y68" s="53">
        <f t="shared" si="3"/>
        <v>0</v>
      </c>
      <c r="Z68" s="85">
        <f>+T68-'06'!R68</f>
        <v>0</v>
      </c>
      <c r="AA68" s="85">
        <f>+Y68-'06'!U68</f>
        <v>0</v>
      </c>
    </row>
    <row r="69" spans="2:27" ht="20.25" customHeight="1">
      <c r="B69" s="19" t="s">
        <v>37</v>
      </c>
      <c r="C69" s="19" t="s">
        <v>100</v>
      </c>
      <c r="D69" s="19" t="s">
        <v>113</v>
      </c>
      <c r="E69" s="20" t="s">
        <v>108</v>
      </c>
      <c r="F69" s="21" t="s">
        <v>56</v>
      </c>
      <c r="G69" s="21" t="s">
        <v>109</v>
      </c>
      <c r="H69" s="19">
        <v>57104659</v>
      </c>
      <c r="I69" s="19">
        <v>57104659</v>
      </c>
      <c r="J69" s="19"/>
      <c r="K69" s="19"/>
      <c r="L69" s="19"/>
      <c r="M69" s="19"/>
      <c r="N69" s="19">
        <f t="shared" si="0"/>
        <v>0</v>
      </c>
      <c r="O69" s="19">
        <f t="shared" si="1"/>
        <v>57104659</v>
      </c>
      <c r="P69" s="19">
        <f>+'01'!Q69+'02'!Q69+'03'!Q69</f>
        <v>11317678</v>
      </c>
      <c r="Q69" s="91">
        <f>+'04'!Q69+'05'!Q69+'06'!Q69</f>
        <v>11581154</v>
      </c>
      <c r="R69" s="19"/>
      <c r="S69" s="19"/>
      <c r="T69" s="53">
        <f t="shared" si="2"/>
        <v>22898832</v>
      </c>
      <c r="U69" s="19">
        <f>+'01'!T69+'02'!T69+'03'!T69</f>
        <v>0</v>
      </c>
      <c r="V69" s="91">
        <f>+'04'!T69+'05'!T69+'06'!T69</f>
        <v>0</v>
      </c>
      <c r="W69" s="19"/>
      <c r="X69" s="19"/>
      <c r="Y69" s="53">
        <f t="shared" si="3"/>
        <v>0</v>
      </c>
      <c r="Z69" s="85">
        <f>+T69-'06'!R69</f>
        <v>0</v>
      </c>
      <c r="AA69" s="85">
        <f>+Y69-'06'!U69</f>
        <v>0</v>
      </c>
    </row>
    <row r="70" spans="2:27" ht="20.25" customHeight="1">
      <c r="B70" s="19" t="s">
        <v>37</v>
      </c>
      <c r="C70" s="19" t="s">
        <v>100</v>
      </c>
      <c r="D70" s="19" t="s">
        <v>114</v>
      </c>
      <c r="E70" s="20" t="s">
        <v>108</v>
      </c>
      <c r="F70" s="21" t="s">
        <v>56</v>
      </c>
      <c r="G70" s="21" t="s">
        <v>109</v>
      </c>
      <c r="H70" s="19">
        <v>37470497</v>
      </c>
      <c r="I70" s="19">
        <v>37470497</v>
      </c>
      <c r="J70" s="19"/>
      <c r="K70" s="19"/>
      <c r="L70" s="19"/>
      <c r="M70" s="19"/>
      <c r="N70" s="19">
        <f t="shared" si="0"/>
        <v>0</v>
      </c>
      <c r="O70" s="19">
        <f t="shared" si="1"/>
        <v>37470497</v>
      </c>
      <c r="P70" s="19">
        <f>+'01'!Q70+'02'!Q70+'03'!Q70</f>
        <v>7426349</v>
      </c>
      <c r="Q70" s="91">
        <f>+'04'!Q70+'05'!Q70+'06'!Q70</f>
        <v>7599235</v>
      </c>
      <c r="R70" s="19"/>
      <c r="S70" s="19"/>
      <c r="T70" s="53">
        <f t="shared" si="2"/>
        <v>15025584</v>
      </c>
      <c r="U70" s="19">
        <f>+'01'!T70+'02'!T70+'03'!T70</f>
        <v>0</v>
      </c>
      <c r="V70" s="91">
        <f>+'04'!T70+'05'!T70+'06'!T70</f>
        <v>0</v>
      </c>
      <c r="W70" s="19"/>
      <c r="X70" s="19"/>
      <c r="Y70" s="53">
        <f t="shared" si="3"/>
        <v>0</v>
      </c>
      <c r="Z70" s="85">
        <f>+T70-'06'!R70</f>
        <v>0</v>
      </c>
      <c r="AA70" s="85">
        <f>+Y70-'06'!U70</f>
        <v>0</v>
      </c>
    </row>
    <row r="71" spans="2:27" ht="20.25" customHeight="1">
      <c r="B71" s="19" t="s">
        <v>37</v>
      </c>
      <c r="C71" s="19" t="s">
        <v>100</v>
      </c>
      <c r="D71" s="19" t="s">
        <v>115</v>
      </c>
      <c r="E71" s="20" t="s">
        <v>69</v>
      </c>
      <c r="F71" s="21" t="s">
        <v>42</v>
      </c>
      <c r="G71" s="21" t="s">
        <v>70</v>
      </c>
      <c r="H71" s="19">
        <v>1000</v>
      </c>
      <c r="I71" s="19">
        <v>1000</v>
      </c>
      <c r="J71" s="19"/>
      <c r="K71" s="19"/>
      <c r="L71" s="19"/>
      <c r="M71" s="19"/>
      <c r="N71" s="19">
        <f t="shared" si="0"/>
        <v>0</v>
      </c>
      <c r="O71" s="19">
        <f t="shared" si="1"/>
        <v>1000</v>
      </c>
      <c r="P71" s="19">
        <f>+'01'!Q71+'02'!Q71+'03'!Q71</f>
        <v>0</v>
      </c>
      <c r="Q71" s="91">
        <f>+'04'!Q71+'05'!Q71+'06'!Q71</f>
        <v>0</v>
      </c>
      <c r="R71" s="19"/>
      <c r="S71" s="19"/>
      <c r="T71" s="53">
        <f t="shared" si="2"/>
        <v>0</v>
      </c>
      <c r="U71" s="19">
        <f>+'01'!T71+'02'!T71+'03'!T71</f>
        <v>0</v>
      </c>
      <c r="V71" s="91">
        <f>+'04'!T71+'05'!T71+'06'!T71</f>
        <v>0</v>
      </c>
      <c r="W71" s="19"/>
      <c r="X71" s="19"/>
      <c r="Y71" s="53">
        <f t="shared" si="3"/>
        <v>0</v>
      </c>
      <c r="Z71" s="85">
        <f>+T71-'06'!R71</f>
        <v>0</v>
      </c>
      <c r="AA71" s="85">
        <f>+Y71-'06'!U71</f>
        <v>0</v>
      </c>
    </row>
    <row r="72" spans="2:27" ht="20.25" customHeight="1">
      <c r="B72" s="19" t="s">
        <v>37</v>
      </c>
      <c r="C72" s="19" t="s">
        <v>100</v>
      </c>
      <c r="D72" s="19" t="s">
        <v>61</v>
      </c>
      <c r="E72" s="20" t="s">
        <v>62</v>
      </c>
      <c r="F72" s="21" t="s">
        <v>63</v>
      </c>
      <c r="G72" s="21" t="s">
        <v>64</v>
      </c>
      <c r="H72" s="19">
        <v>1500000</v>
      </c>
      <c r="I72" s="19">
        <v>1500000</v>
      </c>
      <c r="J72" s="19"/>
      <c r="K72" s="19"/>
      <c r="L72" s="19"/>
      <c r="M72" s="19"/>
      <c r="N72" s="19">
        <f t="shared" si="0"/>
        <v>0</v>
      </c>
      <c r="O72" s="19">
        <f t="shared" si="1"/>
        <v>1500000</v>
      </c>
      <c r="P72" s="19">
        <f>+'01'!Q72+'02'!Q72+'03'!Q72</f>
        <v>247083.32</v>
      </c>
      <c r="Q72" s="91">
        <f>+'04'!Q72+'05'!Q72+'06'!Q72</f>
        <v>112906</v>
      </c>
      <c r="R72" s="19"/>
      <c r="S72" s="19"/>
      <c r="T72" s="53">
        <f t="shared" si="2"/>
        <v>359989.32</v>
      </c>
      <c r="U72" s="19">
        <f>+'01'!T72+'02'!T72+'03'!T72</f>
        <v>247083.32</v>
      </c>
      <c r="V72" s="91">
        <f>+'04'!T72+'05'!T72+'06'!T72</f>
        <v>112906</v>
      </c>
      <c r="W72" s="19"/>
      <c r="X72" s="19"/>
      <c r="Y72" s="53">
        <f t="shared" si="3"/>
        <v>359989.32</v>
      </c>
      <c r="Z72" s="85">
        <f>+T72-'06'!R72</f>
        <v>0</v>
      </c>
      <c r="AA72" s="85">
        <f>+Y72-'06'!U72</f>
        <v>0</v>
      </c>
    </row>
    <row r="73" spans="2:27" ht="20.25" customHeight="1">
      <c r="B73" s="19" t="s">
        <v>37</v>
      </c>
      <c r="C73" s="19" t="s">
        <v>100</v>
      </c>
      <c r="D73" s="19" t="s">
        <v>65</v>
      </c>
      <c r="E73" s="20" t="s">
        <v>66</v>
      </c>
      <c r="F73" s="21" t="s">
        <v>52</v>
      </c>
      <c r="G73" s="21" t="s">
        <v>67</v>
      </c>
      <c r="H73" s="19">
        <v>1000</v>
      </c>
      <c r="I73" s="19">
        <v>1000</v>
      </c>
      <c r="J73" s="19"/>
      <c r="K73" s="19"/>
      <c r="L73" s="19"/>
      <c r="M73" s="19"/>
      <c r="N73" s="19">
        <f t="shared" si="0"/>
        <v>0</v>
      </c>
      <c r="O73" s="19">
        <f t="shared" si="1"/>
        <v>1000</v>
      </c>
      <c r="P73" s="19">
        <f>+'01'!Q73+'02'!Q73+'03'!Q73</f>
        <v>0</v>
      </c>
      <c r="Q73" s="91">
        <f>+'04'!Q73+'05'!Q73+'06'!Q73</f>
        <v>0</v>
      </c>
      <c r="R73" s="19"/>
      <c r="S73" s="19"/>
      <c r="T73" s="53">
        <f t="shared" si="2"/>
        <v>0</v>
      </c>
      <c r="U73" s="19">
        <f>+'01'!T73+'02'!T73+'03'!T73</f>
        <v>0</v>
      </c>
      <c r="V73" s="91">
        <f>+'04'!T73+'05'!T73+'06'!T73</f>
        <v>0</v>
      </c>
      <c r="W73" s="19"/>
      <c r="X73" s="19"/>
      <c r="Y73" s="53">
        <f t="shared" si="3"/>
        <v>0</v>
      </c>
      <c r="Z73" s="85">
        <f>+T73-'06'!R73</f>
        <v>0</v>
      </c>
      <c r="AA73" s="85">
        <f>+Y73-'06'!U73</f>
        <v>0</v>
      </c>
    </row>
    <row r="74" spans="2:27" ht="20.25" customHeight="1">
      <c r="B74" s="19" t="s">
        <v>37</v>
      </c>
      <c r="C74" s="19" t="s">
        <v>100</v>
      </c>
      <c r="D74" s="19" t="s">
        <v>68</v>
      </c>
      <c r="E74" s="20" t="s">
        <v>69</v>
      </c>
      <c r="F74" s="21" t="s">
        <v>42</v>
      </c>
      <c r="G74" s="21" t="s">
        <v>70</v>
      </c>
      <c r="H74" s="19">
        <v>1000</v>
      </c>
      <c r="I74" s="19">
        <v>1000</v>
      </c>
      <c r="J74" s="19"/>
      <c r="K74" s="19"/>
      <c r="L74" s="19"/>
      <c r="M74" s="19"/>
      <c r="N74" s="19">
        <f t="shared" si="0"/>
        <v>0</v>
      </c>
      <c r="O74" s="19">
        <f t="shared" si="1"/>
        <v>1000</v>
      </c>
      <c r="P74" s="19">
        <f>+'01'!Q74+'02'!Q74+'03'!Q74</f>
        <v>0</v>
      </c>
      <c r="Q74" s="91">
        <f>+'04'!Q74+'05'!Q74+'06'!Q74</f>
        <v>0</v>
      </c>
      <c r="R74" s="19"/>
      <c r="S74" s="19"/>
      <c r="T74" s="53">
        <f t="shared" si="2"/>
        <v>0</v>
      </c>
      <c r="U74" s="19">
        <f>+'01'!T74+'02'!T74+'03'!T74</f>
        <v>0</v>
      </c>
      <c r="V74" s="91">
        <f>+'04'!T74+'05'!T74+'06'!T74</f>
        <v>0</v>
      </c>
      <c r="W74" s="19"/>
      <c r="X74" s="19"/>
      <c r="Y74" s="53">
        <f t="shared" si="3"/>
        <v>0</v>
      </c>
      <c r="Z74" s="85">
        <f>+T74-'06'!R74</f>
        <v>0</v>
      </c>
      <c r="AA74" s="85">
        <f>+Y74-'06'!U74</f>
        <v>0</v>
      </c>
    </row>
    <row r="75" spans="2:27" ht="20.25" customHeight="1">
      <c r="B75" s="19" t="s">
        <v>37</v>
      </c>
      <c r="C75" s="19" t="s">
        <v>100</v>
      </c>
      <c r="D75" s="19" t="s">
        <v>71</v>
      </c>
      <c r="E75" s="20" t="s">
        <v>72</v>
      </c>
      <c r="F75" s="21" t="s">
        <v>73</v>
      </c>
      <c r="G75" s="21" t="s">
        <v>74</v>
      </c>
      <c r="H75" s="19">
        <v>1000</v>
      </c>
      <c r="I75" s="19">
        <v>1000</v>
      </c>
      <c r="J75" s="19">
        <v>5455977.6200000001</v>
      </c>
      <c r="K75" s="19"/>
      <c r="L75" s="19"/>
      <c r="M75" s="19"/>
      <c r="N75" s="19">
        <f t="shared" si="0"/>
        <v>5455977.6200000001</v>
      </c>
      <c r="O75" s="19">
        <f t="shared" si="1"/>
        <v>5456977.6200000001</v>
      </c>
      <c r="P75" s="19">
        <f>+'01'!Q75+'02'!Q75+'03'!Q75</f>
        <v>5455977.6200000001</v>
      </c>
      <c r="Q75" s="91">
        <f>+'04'!Q75+'05'!Q75+'06'!Q75</f>
        <v>0</v>
      </c>
      <c r="R75" s="19"/>
      <c r="S75" s="19"/>
      <c r="T75" s="53">
        <f t="shared" si="2"/>
        <v>5455977.6200000001</v>
      </c>
      <c r="U75" s="19">
        <f>+'01'!T75+'02'!T75+'03'!T75</f>
        <v>5455977.6200000001</v>
      </c>
      <c r="V75" s="91">
        <f>+'04'!T75+'05'!T75+'06'!T75</f>
        <v>0</v>
      </c>
      <c r="W75" s="19"/>
      <c r="X75" s="19"/>
      <c r="Y75" s="53">
        <f t="shared" si="3"/>
        <v>5455977.6200000001</v>
      </c>
      <c r="Z75" s="85">
        <f>+T75-'06'!R75</f>
        <v>0</v>
      </c>
      <c r="AA75" s="85">
        <f>+Y75-'06'!U75</f>
        <v>0</v>
      </c>
    </row>
    <row r="76" spans="2:27" ht="20.25" customHeight="1">
      <c r="B76" s="19" t="s">
        <v>37</v>
      </c>
      <c r="C76" s="19" t="s">
        <v>100</v>
      </c>
      <c r="D76" s="19" t="s">
        <v>75</v>
      </c>
      <c r="E76" s="20" t="s">
        <v>76</v>
      </c>
      <c r="F76" s="21" t="s">
        <v>77</v>
      </c>
      <c r="G76" s="21" t="s">
        <v>78</v>
      </c>
      <c r="H76" s="19">
        <v>12000000</v>
      </c>
      <c r="I76" s="19">
        <v>12000000</v>
      </c>
      <c r="J76" s="19"/>
      <c r="K76" s="19"/>
      <c r="L76" s="19"/>
      <c r="M76" s="19"/>
      <c r="N76" s="19">
        <f t="shared" ref="N76:N139" si="4">+J76+K76+L76+M76</f>
        <v>0</v>
      </c>
      <c r="O76" s="19">
        <f t="shared" ref="O76:O139" si="5">+I76+N76</f>
        <v>12000000</v>
      </c>
      <c r="P76" s="19">
        <f>+'01'!Q76+'02'!Q76+'03'!Q76</f>
        <v>0</v>
      </c>
      <c r="Q76" s="91">
        <f>+'04'!Q76+'05'!Q76+'06'!Q76</f>
        <v>0</v>
      </c>
      <c r="R76" s="19"/>
      <c r="S76" s="19"/>
      <c r="T76" s="53">
        <f t="shared" ref="T76:T139" si="6">+P76+Q76+R76+S76</f>
        <v>0</v>
      </c>
      <c r="U76" s="19">
        <f>+'01'!T76+'02'!T76+'03'!T76</f>
        <v>30433784</v>
      </c>
      <c r="V76" s="91">
        <f>+'04'!T76+'05'!T76+'06'!T76</f>
        <v>7100663</v>
      </c>
      <c r="W76" s="19"/>
      <c r="X76" s="19"/>
      <c r="Y76" s="53">
        <f t="shared" ref="Y76:Y139" si="7">+U76+V76+W76+X76</f>
        <v>37534447</v>
      </c>
      <c r="Z76" s="85">
        <f>+T76-'06'!R76</f>
        <v>0</v>
      </c>
      <c r="AA76" s="85">
        <f>+Y76-'06'!U76</f>
        <v>0</v>
      </c>
    </row>
    <row r="77" spans="2:27" ht="20.25" customHeight="1">
      <c r="B77" s="19" t="s">
        <v>37</v>
      </c>
      <c r="C77" s="19" t="s">
        <v>100</v>
      </c>
      <c r="D77" s="19" t="s">
        <v>83</v>
      </c>
      <c r="E77" s="20" t="s">
        <v>84</v>
      </c>
      <c r="F77" s="21" t="s">
        <v>85</v>
      </c>
      <c r="G77" s="21" t="s">
        <v>86</v>
      </c>
      <c r="H77" s="19">
        <v>1000</v>
      </c>
      <c r="I77" s="19">
        <v>1000</v>
      </c>
      <c r="J77" s="19"/>
      <c r="K77" s="19"/>
      <c r="L77" s="19"/>
      <c r="M77" s="19"/>
      <c r="N77" s="19">
        <f t="shared" si="4"/>
        <v>0</v>
      </c>
      <c r="O77" s="19">
        <f t="shared" si="5"/>
        <v>1000</v>
      </c>
      <c r="P77" s="19">
        <f>+'01'!Q77+'02'!Q77+'03'!Q77</f>
        <v>0</v>
      </c>
      <c r="Q77" s="91">
        <f>+'04'!Q77+'05'!Q77+'06'!Q77</f>
        <v>0</v>
      </c>
      <c r="R77" s="19"/>
      <c r="S77" s="19"/>
      <c r="T77" s="53">
        <f t="shared" si="6"/>
        <v>0</v>
      </c>
      <c r="U77" s="19">
        <f>+'01'!T77+'02'!T77+'03'!T77</f>
        <v>0</v>
      </c>
      <c r="V77" s="91">
        <f>+'04'!T77+'05'!T77+'06'!T77</f>
        <v>0</v>
      </c>
      <c r="W77" s="19"/>
      <c r="X77" s="19"/>
      <c r="Y77" s="53">
        <f t="shared" si="7"/>
        <v>0</v>
      </c>
      <c r="Z77" s="85">
        <f>+T77-'06'!R77</f>
        <v>0</v>
      </c>
      <c r="AA77" s="85">
        <f>+Y77-'06'!U77</f>
        <v>0</v>
      </c>
    </row>
    <row r="78" spans="2:27" ht="20.25" customHeight="1">
      <c r="B78" s="19" t="s">
        <v>37</v>
      </c>
      <c r="C78" s="19" t="s">
        <v>100</v>
      </c>
      <c r="D78" s="19" t="s">
        <v>91</v>
      </c>
      <c r="E78" s="20" t="s">
        <v>92</v>
      </c>
      <c r="F78" s="21" t="s">
        <v>42</v>
      </c>
      <c r="G78" s="21" t="s">
        <v>93</v>
      </c>
      <c r="H78" s="19">
        <v>1000</v>
      </c>
      <c r="I78" s="19">
        <v>1000</v>
      </c>
      <c r="J78" s="19"/>
      <c r="K78" s="19"/>
      <c r="L78" s="19"/>
      <c r="M78" s="19"/>
      <c r="N78" s="19">
        <f t="shared" si="4"/>
        <v>0</v>
      </c>
      <c r="O78" s="19">
        <f t="shared" si="5"/>
        <v>1000</v>
      </c>
      <c r="P78" s="19">
        <f>+'01'!Q78+'02'!Q78+'03'!Q78</f>
        <v>0</v>
      </c>
      <c r="Q78" s="91">
        <f>+'04'!Q78+'05'!Q78+'06'!Q78</f>
        <v>0</v>
      </c>
      <c r="R78" s="19"/>
      <c r="S78" s="19"/>
      <c r="T78" s="53">
        <f t="shared" si="6"/>
        <v>0</v>
      </c>
      <c r="U78" s="19">
        <f>+'01'!T78+'02'!T78+'03'!T78</f>
        <v>0</v>
      </c>
      <c r="V78" s="91">
        <f>+'04'!T78+'05'!T78+'06'!T78</f>
        <v>0</v>
      </c>
      <c r="W78" s="19"/>
      <c r="X78" s="19"/>
      <c r="Y78" s="53">
        <f t="shared" si="7"/>
        <v>0</v>
      </c>
      <c r="Z78" s="85">
        <f>+T78-'06'!R78</f>
        <v>0</v>
      </c>
      <c r="AA78" s="85">
        <f>+Y78-'06'!U78</f>
        <v>0</v>
      </c>
    </row>
    <row r="79" spans="2:27" ht="20.25" customHeight="1">
      <c r="B79" s="19" t="s">
        <v>37</v>
      </c>
      <c r="C79" s="19" t="s">
        <v>100</v>
      </c>
      <c r="D79" s="19" t="s">
        <v>116</v>
      </c>
      <c r="E79" s="20" t="s">
        <v>117</v>
      </c>
      <c r="F79" s="21" t="s">
        <v>118</v>
      </c>
      <c r="G79" s="21" t="s">
        <v>119</v>
      </c>
      <c r="H79" s="19">
        <v>1000</v>
      </c>
      <c r="I79" s="19">
        <v>1000</v>
      </c>
      <c r="J79" s="19"/>
      <c r="K79" s="19"/>
      <c r="L79" s="19"/>
      <c r="M79" s="19"/>
      <c r="N79" s="19">
        <f t="shared" si="4"/>
        <v>0</v>
      </c>
      <c r="O79" s="19">
        <f t="shared" si="5"/>
        <v>1000</v>
      </c>
      <c r="P79" s="19">
        <f>+'01'!Q79+'02'!Q79+'03'!Q79</f>
        <v>0</v>
      </c>
      <c r="Q79" s="91">
        <f>+'04'!Q79+'05'!Q79+'06'!Q79</f>
        <v>0</v>
      </c>
      <c r="R79" s="19"/>
      <c r="S79" s="19"/>
      <c r="T79" s="53">
        <f t="shared" si="6"/>
        <v>0</v>
      </c>
      <c r="U79" s="19">
        <f>+'01'!T79+'02'!T79+'03'!T79</f>
        <v>0</v>
      </c>
      <c r="V79" s="91">
        <f>+'04'!T79+'05'!T79+'06'!T79</f>
        <v>0</v>
      </c>
      <c r="W79" s="19"/>
      <c r="X79" s="19"/>
      <c r="Y79" s="53">
        <f t="shared" si="7"/>
        <v>0</v>
      </c>
      <c r="Z79" s="85">
        <f>+T79-'06'!R79</f>
        <v>0</v>
      </c>
      <c r="AA79" s="85">
        <f>+Y79-'06'!U79</f>
        <v>0</v>
      </c>
    </row>
    <row r="80" spans="2:27" ht="20.25" customHeight="1">
      <c r="B80" s="35" t="s">
        <v>120</v>
      </c>
      <c r="C80" s="35"/>
      <c r="D80" s="35"/>
      <c r="E80" s="36"/>
      <c r="F80" s="37"/>
      <c r="G80" s="37"/>
      <c r="H80" s="35">
        <v>570109758</v>
      </c>
      <c r="I80" s="35">
        <f>+I81+I103+I124</f>
        <v>570109758</v>
      </c>
      <c r="J80" s="35">
        <f>+J81+J103+J124</f>
        <v>0</v>
      </c>
      <c r="K80" s="35">
        <f>+K81+K103+K124</f>
        <v>0</v>
      </c>
      <c r="L80" s="35">
        <f>+L81+L103+L124</f>
        <v>0</v>
      </c>
      <c r="M80" s="35">
        <f>+M81+M103+M124</f>
        <v>0</v>
      </c>
      <c r="N80" s="35">
        <f t="shared" si="4"/>
        <v>0</v>
      </c>
      <c r="O80" s="35">
        <f t="shared" si="5"/>
        <v>570109758</v>
      </c>
      <c r="P80" s="35">
        <f>+'01'!Q80+'02'!Q80+'03'!Q80</f>
        <v>118414934</v>
      </c>
      <c r="Q80" s="94">
        <f>+'04'!Q80+'05'!Q80+'06'!Q80</f>
        <v>120621129</v>
      </c>
      <c r="R80" s="35"/>
      <c r="S80" s="35">
        <f>+S81+S103+S124</f>
        <v>0</v>
      </c>
      <c r="T80" s="53">
        <f t="shared" si="6"/>
        <v>239036063</v>
      </c>
      <c r="U80" s="35">
        <f>+'01'!T80+'02'!T80+'03'!T80</f>
        <v>59359768</v>
      </c>
      <c r="V80" s="94">
        <f>+'04'!T80+'05'!T80+'06'!T80</f>
        <v>92825843</v>
      </c>
      <c r="W80" s="35"/>
      <c r="X80" s="35">
        <f>+X81+X103+X124</f>
        <v>0</v>
      </c>
      <c r="Y80" s="53">
        <f t="shared" si="7"/>
        <v>152185611</v>
      </c>
      <c r="Z80" s="85">
        <f>+T80-'06'!R80</f>
        <v>0</v>
      </c>
      <c r="AA80" s="85">
        <f>+Y80-'06'!U80</f>
        <v>0</v>
      </c>
    </row>
    <row r="81" spans="2:27" ht="20.25" customHeight="1">
      <c r="B81" s="26" t="s">
        <v>120</v>
      </c>
      <c r="C81" s="26" t="s">
        <v>38</v>
      </c>
      <c r="D81" s="26" t="s">
        <v>5</v>
      </c>
      <c r="E81" s="27" t="s">
        <v>121</v>
      </c>
      <c r="F81" s="28" t="s">
        <v>122</v>
      </c>
      <c r="G81" s="28" t="s">
        <v>34</v>
      </c>
      <c r="H81" s="26">
        <v>294246676</v>
      </c>
      <c r="I81" s="26">
        <f>SUM(I82:I102)</f>
        <v>294246676</v>
      </c>
      <c r="J81" s="26">
        <f>SUM(J82:J102)</f>
        <v>0</v>
      </c>
      <c r="K81" s="26">
        <f>SUM(K82:K102)</f>
        <v>0</v>
      </c>
      <c r="L81" s="26">
        <f>SUM(L82:L102)</f>
        <v>0</v>
      </c>
      <c r="M81" s="26">
        <f>SUM(M82:M102)</f>
        <v>0</v>
      </c>
      <c r="N81" s="26">
        <f t="shared" si="4"/>
        <v>0</v>
      </c>
      <c r="O81" s="26">
        <f t="shared" si="5"/>
        <v>294246676</v>
      </c>
      <c r="P81" s="26">
        <f>+'01'!Q81+'02'!Q81+'03'!Q81</f>
        <v>54778362</v>
      </c>
      <c r="Q81" s="90">
        <f>+'04'!Q81+'05'!Q81+'06'!Q81</f>
        <v>54951628</v>
      </c>
      <c r="R81" s="26"/>
      <c r="S81" s="26">
        <f>SUM(S82:S102)</f>
        <v>0</v>
      </c>
      <c r="T81" s="53">
        <f t="shared" si="6"/>
        <v>109729990</v>
      </c>
      <c r="U81" s="26">
        <f>+'01'!T81+'02'!T81+'03'!T81</f>
        <v>26753017</v>
      </c>
      <c r="V81" s="90">
        <f>+'04'!T81+'05'!T81+'06'!T81</f>
        <v>41293547</v>
      </c>
      <c r="W81" s="26"/>
      <c r="X81" s="26">
        <f>SUM(X82:X102)</f>
        <v>0</v>
      </c>
      <c r="Y81" s="53">
        <f t="shared" si="7"/>
        <v>68046564</v>
      </c>
      <c r="Z81" s="85">
        <f>+T81-'06'!R81</f>
        <v>0</v>
      </c>
      <c r="AA81" s="85">
        <f>+Y81-'06'!U81</f>
        <v>0</v>
      </c>
    </row>
    <row r="82" spans="2:27" ht="20.25" customHeight="1">
      <c r="B82" s="19" t="s">
        <v>120</v>
      </c>
      <c r="C82" s="19" t="s">
        <v>38</v>
      </c>
      <c r="D82" s="19" t="s">
        <v>40</v>
      </c>
      <c r="E82" s="20" t="s">
        <v>41</v>
      </c>
      <c r="F82" s="21" t="s">
        <v>42</v>
      </c>
      <c r="G82" s="21" t="s">
        <v>43</v>
      </c>
      <c r="H82" s="19">
        <v>43386544</v>
      </c>
      <c r="I82" s="19">
        <v>43386544</v>
      </c>
      <c r="J82" s="19"/>
      <c r="K82" s="19"/>
      <c r="L82" s="19"/>
      <c r="M82" s="19"/>
      <c r="N82" s="19">
        <f t="shared" si="4"/>
        <v>0</v>
      </c>
      <c r="O82" s="19">
        <f t="shared" si="5"/>
        <v>43386544</v>
      </c>
      <c r="P82" s="19">
        <f>+'01'!Q82+'02'!Q82+'03'!Q82</f>
        <v>9757723</v>
      </c>
      <c r="Q82" s="91">
        <f>+'04'!Q82+'05'!Q82+'06'!Q82</f>
        <v>11198818</v>
      </c>
      <c r="R82" s="19"/>
      <c r="S82" s="19"/>
      <c r="T82" s="53">
        <f t="shared" si="6"/>
        <v>20956541</v>
      </c>
      <c r="U82" s="19">
        <f>+'01'!T82+'02'!T82+'03'!T82</f>
        <v>6187757</v>
      </c>
      <c r="V82" s="91">
        <f>+'04'!T82+'05'!T82+'06'!T82</f>
        <v>7835958</v>
      </c>
      <c r="W82" s="19"/>
      <c r="X82" s="19"/>
      <c r="Y82" s="53">
        <f t="shared" si="7"/>
        <v>14023715</v>
      </c>
      <c r="Z82" s="85">
        <f>+T82-'06'!R82</f>
        <v>0</v>
      </c>
      <c r="AA82" s="85">
        <f>+Y82-'06'!U82</f>
        <v>0</v>
      </c>
    </row>
    <row r="83" spans="2:27" ht="20.25" customHeight="1">
      <c r="B83" s="19" t="s">
        <v>120</v>
      </c>
      <c r="C83" s="19" t="s">
        <v>38</v>
      </c>
      <c r="D83" s="19" t="s">
        <v>44</v>
      </c>
      <c r="E83" s="20" t="s">
        <v>41</v>
      </c>
      <c r="F83" s="21" t="s">
        <v>42</v>
      </c>
      <c r="G83" s="21" t="s">
        <v>43</v>
      </c>
      <c r="H83" s="19">
        <v>51493626</v>
      </c>
      <c r="I83" s="19">
        <v>51493626</v>
      </c>
      <c r="J83" s="19"/>
      <c r="K83" s="19"/>
      <c r="L83" s="19"/>
      <c r="M83" s="19"/>
      <c r="N83" s="19">
        <f t="shared" si="4"/>
        <v>0</v>
      </c>
      <c r="O83" s="19">
        <f t="shared" si="5"/>
        <v>51493626</v>
      </c>
      <c r="P83" s="19">
        <f>+'01'!Q83+'02'!Q83+'03'!Q83</f>
        <v>26743264</v>
      </c>
      <c r="Q83" s="91">
        <f>+'04'!Q83+'05'!Q83+'06'!Q83</f>
        <v>24104546</v>
      </c>
      <c r="R83" s="19"/>
      <c r="S83" s="19"/>
      <c r="T83" s="53">
        <f t="shared" si="6"/>
        <v>50847810</v>
      </c>
      <c r="U83" s="19">
        <f>+'01'!T83+'02'!T83+'03'!T83</f>
        <v>14214407</v>
      </c>
      <c r="V83" s="91">
        <f>+'04'!T83+'05'!T83+'06'!T83</f>
        <v>16019860</v>
      </c>
      <c r="W83" s="19"/>
      <c r="X83" s="19"/>
      <c r="Y83" s="53">
        <f t="shared" si="7"/>
        <v>30234267</v>
      </c>
      <c r="Z83" s="85">
        <f>+T83-'06'!R83</f>
        <v>0</v>
      </c>
      <c r="AA83" s="85">
        <f>+Y83-'06'!U83</f>
        <v>0</v>
      </c>
    </row>
    <row r="84" spans="2:27" ht="20.25" customHeight="1">
      <c r="B84" s="19" t="s">
        <v>120</v>
      </c>
      <c r="C84" s="19" t="s">
        <v>38</v>
      </c>
      <c r="D84" s="19" t="s">
        <v>45</v>
      </c>
      <c r="E84" s="20" t="s">
        <v>41</v>
      </c>
      <c r="F84" s="21" t="s">
        <v>42</v>
      </c>
      <c r="G84" s="21" t="s">
        <v>43</v>
      </c>
      <c r="H84" s="19">
        <v>56971671</v>
      </c>
      <c r="I84" s="19">
        <v>56971671</v>
      </c>
      <c r="J84" s="19"/>
      <c r="K84" s="19"/>
      <c r="L84" s="19"/>
      <c r="M84" s="19"/>
      <c r="N84" s="19">
        <f t="shared" si="4"/>
        <v>0</v>
      </c>
      <c r="O84" s="19">
        <f t="shared" si="5"/>
        <v>56971671</v>
      </c>
      <c r="P84" s="19">
        <f>+'01'!Q84+'02'!Q84+'03'!Q84</f>
        <v>1126033</v>
      </c>
      <c r="Q84" s="91">
        <f>+'04'!Q84+'05'!Q84+'06'!Q84</f>
        <v>1014929</v>
      </c>
      <c r="R84" s="19"/>
      <c r="S84" s="19"/>
      <c r="T84" s="53">
        <f t="shared" si="6"/>
        <v>2140962</v>
      </c>
      <c r="U84" s="19">
        <f>+'01'!T84+'02'!T84+'03'!T84</f>
        <v>598501</v>
      </c>
      <c r="V84" s="91">
        <f>+'04'!T84+'05'!T84+'06'!T84</f>
        <v>674521</v>
      </c>
      <c r="W84" s="19"/>
      <c r="X84" s="19"/>
      <c r="Y84" s="53">
        <f t="shared" si="7"/>
        <v>1273022</v>
      </c>
      <c r="Z84" s="85">
        <f>+T84-'06'!R84</f>
        <v>0</v>
      </c>
      <c r="AA84" s="85">
        <f>+Y84-'06'!U84</f>
        <v>0</v>
      </c>
    </row>
    <row r="85" spans="2:27" ht="20.25" customHeight="1">
      <c r="B85" s="19" t="s">
        <v>120</v>
      </c>
      <c r="C85" s="19" t="s">
        <v>38</v>
      </c>
      <c r="D85" s="19" t="s">
        <v>46</v>
      </c>
      <c r="E85" s="20" t="s">
        <v>41</v>
      </c>
      <c r="F85" s="21" t="s">
        <v>42</v>
      </c>
      <c r="G85" s="21" t="s">
        <v>43</v>
      </c>
      <c r="H85" s="19">
        <v>1095609</v>
      </c>
      <c r="I85" s="19">
        <v>1095609</v>
      </c>
      <c r="J85" s="19"/>
      <c r="K85" s="19"/>
      <c r="L85" s="19"/>
      <c r="M85" s="19"/>
      <c r="N85" s="19">
        <f t="shared" si="4"/>
        <v>0</v>
      </c>
      <c r="O85" s="19">
        <f t="shared" si="5"/>
        <v>1095609</v>
      </c>
      <c r="P85" s="19">
        <f>+'01'!Q85+'02'!Q85+'03'!Q85</f>
        <v>281508</v>
      </c>
      <c r="Q85" s="91">
        <f>+'04'!Q85+'05'!Q85+'06'!Q85</f>
        <v>253733</v>
      </c>
      <c r="R85" s="19"/>
      <c r="S85" s="19"/>
      <c r="T85" s="53">
        <f t="shared" si="6"/>
        <v>535241</v>
      </c>
      <c r="U85" s="19">
        <f>+'01'!T85+'02'!T85+'03'!T85</f>
        <v>149628</v>
      </c>
      <c r="V85" s="91">
        <f>+'04'!T85+'05'!T85+'06'!T85</f>
        <v>168632</v>
      </c>
      <c r="W85" s="19"/>
      <c r="X85" s="19"/>
      <c r="Y85" s="53">
        <f t="shared" si="7"/>
        <v>318260</v>
      </c>
      <c r="Z85" s="85">
        <f>+T85-'06'!R85</f>
        <v>0</v>
      </c>
      <c r="AA85" s="85">
        <f>+Y85-'06'!U85</f>
        <v>0</v>
      </c>
    </row>
    <row r="86" spans="2:27" ht="20.25" customHeight="1">
      <c r="B86" s="19" t="s">
        <v>120</v>
      </c>
      <c r="C86" s="19" t="s">
        <v>38</v>
      </c>
      <c r="D86" s="19" t="s">
        <v>47</v>
      </c>
      <c r="E86" s="20" t="s">
        <v>41</v>
      </c>
      <c r="F86" s="21" t="s">
        <v>42</v>
      </c>
      <c r="G86" s="21" t="s">
        <v>43</v>
      </c>
      <c r="H86" s="19">
        <v>3000000</v>
      </c>
      <c r="I86" s="19">
        <v>3000000</v>
      </c>
      <c r="J86" s="19"/>
      <c r="K86" s="19"/>
      <c r="L86" s="19"/>
      <c r="M86" s="19"/>
      <c r="N86" s="19">
        <f t="shared" si="4"/>
        <v>0</v>
      </c>
      <c r="O86" s="19">
        <f t="shared" si="5"/>
        <v>3000000</v>
      </c>
      <c r="P86" s="19">
        <f>+'01'!Q86+'02'!Q86+'03'!Q86</f>
        <v>392350</v>
      </c>
      <c r="Q86" s="91">
        <f>+'04'!Q86+'05'!Q86+'06'!Q86</f>
        <v>688243</v>
      </c>
      <c r="R86" s="19"/>
      <c r="S86" s="19"/>
      <c r="T86" s="53">
        <f t="shared" si="6"/>
        <v>1080593</v>
      </c>
      <c r="U86" s="19">
        <f>+'01'!T86+'02'!T86+'03'!T86</f>
        <v>196175</v>
      </c>
      <c r="V86" s="91">
        <f>+'04'!T86+'05'!T86+'06'!T86</f>
        <v>492068</v>
      </c>
      <c r="W86" s="19"/>
      <c r="X86" s="19"/>
      <c r="Y86" s="53">
        <f t="shared" si="7"/>
        <v>688243</v>
      </c>
      <c r="Z86" s="85">
        <f>+T86-'06'!R86</f>
        <v>0</v>
      </c>
      <c r="AA86" s="85">
        <f>+Y86-'06'!U86</f>
        <v>0</v>
      </c>
    </row>
    <row r="87" spans="2:27" ht="20.25" customHeight="1">
      <c r="B87" s="19" t="s">
        <v>120</v>
      </c>
      <c r="C87" s="19" t="s">
        <v>38</v>
      </c>
      <c r="D87" s="19" t="s">
        <v>48</v>
      </c>
      <c r="E87" s="20" t="s">
        <v>41</v>
      </c>
      <c r="F87" s="21" t="s">
        <v>42</v>
      </c>
      <c r="G87" s="21" t="s">
        <v>43</v>
      </c>
      <c r="H87" s="19">
        <v>3000000</v>
      </c>
      <c r="I87" s="19">
        <v>3000000</v>
      </c>
      <c r="J87" s="19"/>
      <c r="K87" s="19"/>
      <c r="L87" s="19"/>
      <c r="M87" s="19"/>
      <c r="N87" s="19">
        <f t="shared" si="4"/>
        <v>0</v>
      </c>
      <c r="O87" s="19">
        <f t="shared" si="5"/>
        <v>3000000</v>
      </c>
      <c r="P87" s="19">
        <f>+'01'!Q87+'02'!Q87+'03'!Q87</f>
        <v>0</v>
      </c>
      <c r="Q87" s="91">
        <f>+'04'!Q87+'05'!Q87+'06'!Q87</f>
        <v>0</v>
      </c>
      <c r="R87" s="19"/>
      <c r="S87" s="19"/>
      <c r="T87" s="53">
        <f t="shared" si="6"/>
        <v>0</v>
      </c>
      <c r="U87" s="19">
        <f>+'01'!T87+'02'!T87+'03'!T87</f>
        <v>0</v>
      </c>
      <c r="V87" s="91">
        <f>+'04'!T87+'05'!T87+'06'!T87</f>
        <v>0</v>
      </c>
      <c r="W87" s="19"/>
      <c r="X87" s="19"/>
      <c r="Y87" s="53">
        <f t="shared" si="7"/>
        <v>0</v>
      </c>
      <c r="Z87" s="85">
        <f>+T87-'06'!R87</f>
        <v>0</v>
      </c>
      <c r="AA87" s="85">
        <f>+Y87-'06'!U87</f>
        <v>0</v>
      </c>
    </row>
    <row r="88" spans="2:27" ht="20.25" customHeight="1">
      <c r="B88" s="19" t="s">
        <v>120</v>
      </c>
      <c r="C88" s="19" t="s">
        <v>38</v>
      </c>
      <c r="D88" s="19" t="s">
        <v>49</v>
      </c>
      <c r="E88" s="20" t="s">
        <v>41</v>
      </c>
      <c r="F88" s="21" t="s">
        <v>42</v>
      </c>
      <c r="G88" s="21" t="s">
        <v>43</v>
      </c>
      <c r="H88" s="19">
        <v>17000000</v>
      </c>
      <c r="I88" s="19">
        <v>17000000</v>
      </c>
      <c r="J88" s="19"/>
      <c r="K88" s="19"/>
      <c r="L88" s="19"/>
      <c r="M88" s="19"/>
      <c r="N88" s="19">
        <f t="shared" si="4"/>
        <v>0</v>
      </c>
      <c r="O88" s="19">
        <f t="shared" si="5"/>
        <v>17000000</v>
      </c>
      <c r="P88" s="19">
        <f>+'01'!Q88+'02'!Q88+'03'!Q88</f>
        <v>0</v>
      </c>
      <c r="Q88" s="91">
        <f>+'04'!Q88+'05'!Q88+'06'!Q88</f>
        <v>0</v>
      </c>
      <c r="R88" s="19"/>
      <c r="S88" s="19"/>
      <c r="T88" s="53">
        <f t="shared" si="6"/>
        <v>0</v>
      </c>
      <c r="U88" s="19">
        <f>+'01'!T88+'02'!T88+'03'!T88</f>
        <v>0</v>
      </c>
      <c r="V88" s="91">
        <f>+'04'!T88+'05'!T88+'06'!T88</f>
        <v>0</v>
      </c>
      <c r="W88" s="19"/>
      <c r="X88" s="19"/>
      <c r="Y88" s="53">
        <f t="shared" si="7"/>
        <v>0</v>
      </c>
      <c r="Z88" s="85">
        <f>+T88-'06'!R88</f>
        <v>0</v>
      </c>
      <c r="AA88" s="85">
        <f>+Y88-'06'!U88</f>
        <v>0</v>
      </c>
    </row>
    <row r="89" spans="2:27" ht="20.25" customHeight="1">
      <c r="B89" s="19" t="s">
        <v>120</v>
      </c>
      <c r="C89" s="19" t="s">
        <v>38</v>
      </c>
      <c r="D89" s="19" t="s">
        <v>50</v>
      </c>
      <c r="E89" s="20" t="s">
        <v>51</v>
      </c>
      <c r="F89" s="21" t="s">
        <v>52</v>
      </c>
      <c r="G89" s="21" t="s">
        <v>53</v>
      </c>
      <c r="H89" s="19">
        <v>1500000</v>
      </c>
      <c r="I89" s="19">
        <v>1500000</v>
      </c>
      <c r="J89" s="19"/>
      <c r="K89" s="19"/>
      <c r="L89" s="19"/>
      <c r="M89" s="19"/>
      <c r="N89" s="19">
        <f t="shared" si="4"/>
        <v>0</v>
      </c>
      <c r="O89" s="19">
        <f t="shared" si="5"/>
        <v>1500000</v>
      </c>
      <c r="P89" s="19">
        <f>+'01'!Q89+'02'!Q89+'03'!Q89</f>
        <v>537193</v>
      </c>
      <c r="Q89" s="91">
        <f>+'04'!Q89+'05'!Q89+'06'!Q89</f>
        <v>941468</v>
      </c>
      <c r="R89" s="19"/>
      <c r="S89" s="19"/>
      <c r="T89" s="53">
        <f t="shared" si="6"/>
        <v>1478661</v>
      </c>
      <c r="U89" s="19">
        <f>+'01'!T89+'02'!T89+'03'!T89</f>
        <v>125312</v>
      </c>
      <c r="V89" s="91">
        <f>+'04'!T89+'05'!T89+'06'!T89</f>
        <v>198027</v>
      </c>
      <c r="W89" s="19"/>
      <c r="X89" s="19"/>
      <c r="Y89" s="53">
        <f t="shared" si="7"/>
        <v>323339</v>
      </c>
      <c r="Z89" s="85">
        <f>+T89-'06'!R89</f>
        <v>0</v>
      </c>
      <c r="AA89" s="85">
        <f>+Y89-'06'!U89</f>
        <v>0</v>
      </c>
    </row>
    <row r="90" spans="2:27" ht="20.25" customHeight="1">
      <c r="B90" s="19" t="s">
        <v>120</v>
      </c>
      <c r="C90" s="19" t="s">
        <v>38</v>
      </c>
      <c r="D90" s="19" t="s">
        <v>54</v>
      </c>
      <c r="E90" s="20" t="s">
        <v>55</v>
      </c>
      <c r="F90" s="21" t="s">
        <v>56</v>
      </c>
      <c r="G90" s="21" t="s">
        <v>57</v>
      </c>
      <c r="H90" s="19">
        <v>37887878</v>
      </c>
      <c r="I90" s="19">
        <v>37887878</v>
      </c>
      <c r="J90" s="19"/>
      <c r="K90" s="19"/>
      <c r="L90" s="19"/>
      <c r="M90" s="19"/>
      <c r="N90" s="19">
        <f t="shared" si="4"/>
        <v>0</v>
      </c>
      <c r="O90" s="19">
        <f t="shared" si="5"/>
        <v>37887878</v>
      </c>
      <c r="P90" s="19">
        <f>+'01'!Q90+'02'!Q90+'03'!Q90</f>
        <v>5719830</v>
      </c>
      <c r="Q90" s="91">
        <f>+'04'!Q90+'05'!Q90+'06'!Q90</f>
        <v>6583996</v>
      </c>
      <c r="R90" s="19"/>
      <c r="S90" s="19"/>
      <c r="T90" s="53">
        <f t="shared" si="6"/>
        <v>12303826</v>
      </c>
      <c r="U90" s="19">
        <f>+'01'!T90+'02'!T90+'03'!T90</f>
        <v>1815967</v>
      </c>
      <c r="V90" s="91">
        <f>+'04'!T90+'05'!T90+'06'!T90</f>
        <v>5998024</v>
      </c>
      <c r="W90" s="19"/>
      <c r="X90" s="19"/>
      <c r="Y90" s="53">
        <f t="shared" si="7"/>
        <v>7813991</v>
      </c>
      <c r="Z90" s="85">
        <f>+T90-'06'!R90</f>
        <v>0</v>
      </c>
      <c r="AA90" s="85">
        <f>+Y90-'06'!U90</f>
        <v>0</v>
      </c>
    </row>
    <row r="91" spans="2:27" ht="20.25" customHeight="1">
      <c r="B91" s="19" t="s">
        <v>120</v>
      </c>
      <c r="C91" s="19" t="s">
        <v>38</v>
      </c>
      <c r="D91" s="19" t="s">
        <v>58</v>
      </c>
      <c r="E91" s="20" t="s">
        <v>55</v>
      </c>
      <c r="F91" s="21" t="s">
        <v>56</v>
      </c>
      <c r="G91" s="21" t="s">
        <v>57</v>
      </c>
      <c r="H91" s="19">
        <v>33795513</v>
      </c>
      <c r="I91" s="19">
        <v>33795513</v>
      </c>
      <c r="J91" s="19"/>
      <c r="K91" s="19"/>
      <c r="L91" s="19"/>
      <c r="M91" s="19"/>
      <c r="N91" s="19">
        <f t="shared" si="4"/>
        <v>0</v>
      </c>
      <c r="O91" s="19">
        <f t="shared" si="5"/>
        <v>33795513</v>
      </c>
      <c r="P91" s="19">
        <f>+'01'!Q91+'02'!Q91+'03'!Q91</f>
        <v>9701725</v>
      </c>
      <c r="Q91" s="91">
        <f>+'04'!Q91+'05'!Q91+'06'!Q91</f>
        <v>9646397</v>
      </c>
      <c r="R91" s="19"/>
      <c r="S91" s="19"/>
      <c r="T91" s="53">
        <f t="shared" si="6"/>
        <v>19348122</v>
      </c>
      <c r="U91" s="19">
        <f>+'01'!T91+'02'!T91+'03'!T91</f>
        <v>3284293</v>
      </c>
      <c r="V91" s="91">
        <f>+'04'!T91+'05'!T91+'06'!T91</f>
        <v>9399931</v>
      </c>
      <c r="W91" s="19"/>
      <c r="X91" s="19"/>
      <c r="Y91" s="53">
        <f t="shared" si="7"/>
        <v>12684224</v>
      </c>
      <c r="Z91" s="85">
        <f>+T91-'06'!R91</f>
        <v>0</v>
      </c>
      <c r="AA91" s="85">
        <f>+Y91-'06'!U91</f>
        <v>0</v>
      </c>
    </row>
    <row r="92" spans="2:27" ht="20.25" customHeight="1">
      <c r="B92" s="19" t="s">
        <v>120</v>
      </c>
      <c r="C92" s="19" t="s">
        <v>38</v>
      </c>
      <c r="D92" s="19" t="s">
        <v>59</v>
      </c>
      <c r="E92" s="20" t="s">
        <v>55</v>
      </c>
      <c r="F92" s="21" t="s">
        <v>56</v>
      </c>
      <c r="G92" s="21" t="s">
        <v>57</v>
      </c>
      <c r="H92" s="19">
        <v>37390781</v>
      </c>
      <c r="I92" s="19">
        <v>37390781</v>
      </c>
      <c r="J92" s="19"/>
      <c r="K92" s="19"/>
      <c r="L92" s="19"/>
      <c r="M92" s="19"/>
      <c r="N92" s="19">
        <f t="shared" si="4"/>
        <v>0</v>
      </c>
      <c r="O92" s="19">
        <f t="shared" si="5"/>
        <v>37390781</v>
      </c>
      <c r="P92" s="19">
        <f>+'01'!Q92+'02'!Q92+'03'!Q92</f>
        <v>408494</v>
      </c>
      <c r="Q92" s="91">
        <f>+'04'!Q92+'05'!Q92+'06'!Q92</f>
        <v>406164</v>
      </c>
      <c r="R92" s="19"/>
      <c r="S92" s="19"/>
      <c r="T92" s="53">
        <f t="shared" si="6"/>
        <v>814658</v>
      </c>
      <c r="U92" s="19">
        <f>+'01'!T92+'02'!T92+'03'!T92</f>
        <v>138286</v>
      </c>
      <c r="V92" s="91">
        <f>+'04'!T92+'05'!T92+'06'!T92</f>
        <v>395787</v>
      </c>
      <c r="W92" s="19"/>
      <c r="X92" s="19"/>
      <c r="Y92" s="53">
        <f t="shared" si="7"/>
        <v>534073</v>
      </c>
      <c r="Z92" s="85">
        <f>+T92-'06'!R92</f>
        <v>0</v>
      </c>
      <c r="AA92" s="85">
        <f>+Y92-'06'!U92</f>
        <v>0</v>
      </c>
    </row>
    <row r="93" spans="2:27" ht="20.25" customHeight="1">
      <c r="B93" s="19" t="s">
        <v>120</v>
      </c>
      <c r="C93" s="19" t="s">
        <v>38</v>
      </c>
      <c r="D93" s="19" t="s">
        <v>60</v>
      </c>
      <c r="E93" s="20" t="s">
        <v>55</v>
      </c>
      <c r="F93" s="21" t="s">
        <v>56</v>
      </c>
      <c r="G93" s="21" t="s">
        <v>57</v>
      </c>
      <c r="H93" s="19">
        <v>719054</v>
      </c>
      <c r="I93" s="19">
        <v>719054</v>
      </c>
      <c r="J93" s="19"/>
      <c r="K93" s="19"/>
      <c r="L93" s="19"/>
      <c r="M93" s="19"/>
      <c r="N93" s="19">
        <f t="shared" si="4"/>
        <v>0</v>
      </c>
      <c r="O93" s="19">
        <f t="shared" si="5"/>
        <v>719054</v>
      </c>
      <c r="P93" s="19">
        <f>+'01'!Q93+'02'!Q93+'03'!Q93</f>
        <v>102123</v>
      </c>
      <c r="Q93" s="91">
        <f>+'04'!Q93+'05'!Q93+'06'!Q93</f>
        <v>101541</v>
      </c>
      <c r="R93" s="19"/>
      <c r="S93" s="19"/>
      <c r="T93" s="53">
        <f t="shared" si="6"/>
        <v>203664</v>
      </c>
      <c r="U93" s="19">
        <f>+'01'!T93+'02'!T93+'03'!T93</f>
        <v>34572</v>
      </c>
      <c r="V93" s="91">
        <f>+'04'!T93+'05'!T93+'06'!T93</f>
        <v>98946</v>
      </c>
      <c r="W93" s="19"/>
      <c r="X93" s="19"/>
      <c r="Y93" s="53">
        <f t="shared" si="7"/>
        <v>133518</v>
      </c>
      <c r="Z93" s="85">
        <f>+T93-'06'!R93</f>
        <v>0</v>
      </c>
      <c r="AA93" s="85">
        <f>+Y93-'06'!U93</f>
        <v>0</v>
      </c>
    </row>
    <row r="94" spans="2:27" ht="20.25" customHeight="1">
      <c r="B94" s="19" t="s">
        <v>120</v>
      </c>
      <c r="C94" s="19" t="s">
        <v>38</v>
      </c>
      <c r="D94" s="19" t="s">
        <v>61</v>
      </c>
      <c r="E94" s="20" t="s">
        <v>62</v>
      </c>
      <c r="F94" s="21" t="s">
        <v>63</v>
      </c>
      <c r="G94" s="21" t="s">
        <v>64</v>
      </c>
      <c r="H94" s="19">
        <v>2000000</v>
      </c>
      <c r="I94" s="19">
        <v>2000000</v>
      </c>
      <c r="J94" s="19"/>
      <c r="K94" s="19"/>
      <c r="L94" s="19"/>
      <c r="M94" s="19"/>
      <c r="N94" s="19">
        <f t="shared" si="4"/>
        <v>0</v>
      </c>
      <c r="O94" s="19">
        <f t="shared" si="5"/>
        <v>2000000</v>
      </c>
      <c r="P94" s="19">
        <f>+'01'!Q94+'02'!Q94+'03'!Q94</f>
        <v>8119</v>
      </c>
      <c r="Q94" s="91">
        <f>+'04'!Q94+'05'!Q94+'06'!Q94</f>
        <v>11793</v>
      </c>
      <c r="R94" s="19"/>
      <c r="S94" s="19"/>
      <c r="T94" s="53">
        <f t="shared" si="6"/>
        <v>19912</v>
      </c>
      <c r="U94" s="19">
        <f>+'01'!T94+'02'!T94+'03'!T94</f>
        <v>8119</v>
      </c>
      <c r="V94" s="91">
        <f>+'04'!T94+'05'!T94+'06'!T94</f>
        <v>11793</v>
      </c>
      <c r="W94" s="19"/>
      <c r="X94" s="19"/>
      <c r="Y94" s="53">
        <f t="shared" si="7"/>
        <v>19912</v>
      </c>
      <c r="Z94" s="85">
        <f>+T94-'06'!R94</f>
        <v>0</v>
      </c>
      <c r="AA94" s="85">
        <f>+Y94-'06'!U94</f>
        <v>0</v>
      </c>
    </row>
    <row r="95" spans="2:27" ht="20.25" customHeight="1">
      <c r="B95" s="19" t="s">
        <v>120</v>
      </c>
      <c r="C95" s="19" t="s">
        <v>38</v>
      </c>
      <c r="D95" s="19" t="s">
        <v>65</v>
      </c>
      <c r="E95" s="20" t="s">
        <v>66</v>
      </c>
      <c r="F95" s="21" t="s">
        <v>52</v>
      </c>
      <c r="G95" s="21" t="s">
        <v>67</v>
      </c>
      <c r="H95" s="19">
        <v>1000</v>
      </c>
      <c r="I95" s="19">
        <v>1000</v>
      </c>
      <c r="J95" s="19"/>
      <c r="K95" s="19"/>
      <c r="L95" s="19"/>
      <c r="M95" s="19"/>
      <c r="N95" s="19">
        <f t="shared" si="4"/>
        <v>0</v>
      </c>
      <c r="O95" s="19">
        <f t="shared" si="5"/>
        <v>1000</v>
      </c>
      <c r="P95" s="19">
        <f>+'01'!Q95+'02'!Q95+'03'!Q95</f>
        <v>0</v>
      </c>
      <c r="Q95" s="91">
        <f>+'04'!Q95+'05'!Q95+'06'!Q95</f>
        <v>0</v>
      </c>
      <c r="R95" s="19"/>
      <c r="S95" s="19"/>
      <c r="T95" s="53">
        <f t="shared" si="6"/>
        <v>0</v>
      </c>
      <c r="U95" s="19">
        <f>+'01'!T95+'02'!T95+'03'!T95</f>
        <v>0</v>
      </c>
      <c r="V95" s="91">
        <f>+'04'!T95+'05'!T95+'06'!T95</f>
        <v>0</v>
      </c>
      <c r="W95" s="19"/>
      <c r="X95" s="19"/>
      <c r="Y95" s="53">
        <f t="shared" si="7"/>
        <v>0</v>
      </c>
      <c r="Z95" s="85">
        <f>+T95-'06'!R95</f>
        <v>0</v>
      </c>
      <c r="AA95" s="85">
        <f>+Y95-'06'!U95</f>
        <v>0</v>
      </c>
    </row>
    <row r="96" spans="2:27" ht="20.25" customHeight="1">
      <c r="B96" s="19" t="s">
        <v>120</v>
      </c>
      <c r="C96" s="19" t="s">
        <v>38</v>
      </c>
      <c r="D96" s="19" t="s">
        <v>68</v>
      </c>
      <c r="E96" s="20" t="s">
        <v>69</v>
      </c>
      <c r="F96" s="21" t="s">
        <v>42</v>
      </c>
      <c r="G96" s="21" t="s">
        <v>70</v>
      </c>
      <c r="H96" s="19">
        <v>1000000</v>
      </c>
      <c r="I96" s="19">
        <v>1000000</v>
      </c>
      <c r="J96" s="19"/>
      <c r="K96" s="19"/>
      <c r="L96" s="19"/>
      <c r="M96" s="19"/>
      <c r="N96" s="19">
        <f t="shared" si="4"/>
        <v>0</v>
      </c>
      <c r="O96" s="19">
        <f t="shared" si="5"/>
        <v>1000000</v>
      </c>
      <c r="P96" s="19">
        <f>+'01'!Q96+'02'!Q96+'03'!Q96</f>
        <v>0</v>
      </c>
      <c r="Q96" s="91">
        <f>+'04'!Q96+'05'!Q96+'06'!Q96</f>
        <v>0</v>
      </c>
      <c r="R96" s="19"/>
      <c r="S96" s="19"/>
      <c r="T96" s="53">
        <f t="shared" si="6"/>
        <v>0</v>
      </c>
      <c r="U96" s="19">
        <f>+'01'!T96+'02'!T96+'03'!T96</f>
        <v>0</v>
      </c>
      <c r="V96" s="91">
        <f>+'04'!T96+'05'!T96+'06'!T96</f>
        <v>0</v>
      </c>
      <c r="W96" s="19"/>
      <c r="X96" s="19"/>
      <c r="Y96" s="53">
        <f t="shared" si="7"/>
        <v>0</v>
      </c>
      <c r="Z96" s="85">
        <f>+T96-'06'!R96</f>
        <v>0</v>
      </c>
      <c r="AA96" s="85">
        <f>+Y96-'06'!U96</f>
        <v>0</v>
      </c>
    </row>
    <row r="97" spans="2:27" ht="20.25" customHeight="1">
      <c r="B97" s="19" t="s">
        <v>120</v>
      </c>
      <c r="C97" s="19" t="s">
        <v>38</v>
      </c>
      <c r="D97" s="19" t="s">
        <v>71</v>
      </c>
      <c r="E97" s="20" t="s">
        <v>72</v>
      </c>
      <c r="F97" s="21" t="s">
        <v>73</v>
      </c>
      <c r="G97" s="21" t="s">
        <v>74</v>
      </c>
      <c r="H97" s="19">
        <v>1000</v>
      </c>
      <c r="I97" s="19">
        <v>1000</v>
      </c>
      <c r="J97" s="19"/>
      <c r="K97" s="19"/>
      <c r="L97" s="19"/>
      <c r="M97" s="19"/>
      <c r="N97" s="19">
        <f t="shared" si="4"/>
        <v>0</v>
      </c>
      <c r="O97" s="19">
        <f t="shared" si="5"/>
        <v>1000</v>
      </c>
      <c r="P97" s="19">
        <f>+'01'!Q97+'02'!Q97+'03'!Q97</f>
        <v>0</v>
      </c>
      <c r="Q97" s="91">
        <f>+'04'!Q97+'05'!Q97+'06'!Q97</f>
        <v>0</v>
      </c>
      <c r="R97" s="19"/>
      <c r="S97" s="19"/>
      <c r="T97" s="53">
        <f t="shared" si="6"/>
        <v>0</v>
      </c>
      <c r="U97" s="19">
        <f>+'01'!T97+'02'!T97+'03'!T97</f>
        <v>0</v>
      </c>
      <c r="V97" s="91">
        <f>+'04'!T97+'05'!T97+'06'!T97</f>
        <v>0</v>
      </c>
      <c r="W97" s="19"/>
      <c r="X97" s="19"/>
      <c r="Y97" s="53">
        <f t="shared" si="7"/>
        <v>0</v>
      </c>
      <c r="Z97" s="85">
        <f>+T97-'06'!R97</f>
        <v>0</v>
      </c>
      <c r="AA97" s="85">
        <f>+Y97-'06'!U97</f>
        <v>0</v>
      </c>
    </row>
    <row r="98" spans="2:27" ht="20.25" customHeight="1">
      <c r="B98" s="19" t="s">
        <v>120</v>
      </c>
      <c r="C98" s="19" t="s">
        <v>38</v>
      </c>
      <c r="D98" s="19" t="s">
        <v>75</v>
      </c>
      <c r="E98" s="20" t="s">
        <v>76</v>
      </c>
      <c r="F98" s="21" t="s">
        <v>77</v>
      </c>
      <c r="G98" s="21" t="s">
        <v>78</v>
      </c>
      <c r="H98" s="19">
        <v>4000000</v>
      </c>
      <c r="I98" s="19">
        <v>4000000</v>
      </c>
      <c r="J98" s="19"/>
      <c r="K98" s="19"/>
      <c r="L98" s="19"/>
      <c r="M98" s="19"/>
      <c r="N98" s="19">
        <f t="shared" si="4"/>
        <v>0</v>
      </c>
      <c r="O98" s="19">
        <f t="shared" si="5"/>
        <v>4000000</v>
      </c>
      <c r="P98" s="19">
        <f>+'01'!Q98+'02'!Q98+'03'!Q98</f>
        <v>0</v>
      </c>
      <c r="Q98" s="91">
        <f>+'04'!Q98+'05'!Q98+'06'!Q98</f>
        <v>0</v>
      </c>
      <c r="R98" s="19"/>
      <c r="S98" s="19"/>
      <c r="T98" s="53">
        <f t="shared" si="6"/>
        <v>0</v>
      </c>
      <c r="U98" s="19">
        <f>+'01'!T98+'02'!T98+'03'!T98</f>
        <v>0</v>
      </c>
      <c r="V98" s="91">
        <f>+'04'!T98+'05'!T98+'06'!T98</f>
        <v>0</v>
      </c>
      <c r="W98" s="19"/>
      <c r="X98" s="19"/>
      <c r="Y98" s="53">
        <f t="shared" si="7"/>
        <v>0</v>
      </c>
      <c r="Z98" s="85">
        <f>+T98-'06'!R98</f>
        <v>0</v>
      </c>
      <c r="AA98" s="85">
        <f>+Y98-'06'!U98</f>
        <v>0</v>
      </c>
    </row>
    <row r="99" spans="2:27" ht="20.25" customHeight="1">
      <c r="B99" s="19" t="s">
        <v>120</v>
      </c>
      <c r="C99" s="19" t="s">
        <v>38</v>
      </c>
      <c r="D99" s="19" t="s">
        <v>79</v>
      </c>
      <c r="E99" s="20" t="s">
        <v>80</v>
      </c>
      <c r="F99" s="21" t="s">
        <v>81</v>
      </c>
      <c r="G99" s="21" t="s">
        <v>82</v>
      </c>
      <c r="H99" s="19">
        <v>1000</v>
      </c>
      <c r="I99" s="19">
        <v>1000</v>
      </c>
      <c r="J99" s="19"/>
      <c r="K99" s="19"/>
      <c r="L99" s="19"/>
      <c r="M99" s="19"/>
      <c r="N99" s="19">
        <f t="shared" si="4"/>
        <v>0</v>
      </c>
      <c r="O99" s="19">
        <f t="shared" si="5"/>
        <v>1000</v>
      </c>
      <c r="P99" s="19">
        <f>+'01'!Q99+'02'!Q99+'03'!Q99</f>
        <v>0</v>
      </c>
      <c r="Q99" s="91">
        <f>+'04'!Q99+'05'!Q99+'06'!Q99</f>
        <v>0</v>
      </c>
      <c r="R99" s="19"/>
      <c r="S99" s="19"/>
      <c r="T99" s="53">
        <f t="shared" si="6"/>
        <v>0</v>
      </c>
      <c r="U99" s="19">
        <f>+'01'!T99+'02'!T99+'03'!T99</f>
        <v>0</v>
      </c>
      <c r="V99" s="91">
        <f>+'04'!T99+'05'!T99+'06'!T99</f>
        <v>0</v>
      </c>
      <c r="W99" s="19"/>
      <c r="X99" s="19"/>
      <c r="Y99" s="53">
        <f t="shared" si="7"/>
        <v>0</v>
      </c>
      <c r="Z99" s="85">
        <f>+T99-'06'!R99</f>
        <v>0</v>
      </c>
      <c r="AA99" s="85">
        <f>+Y99-'06'!U99</f>
        <v>0</v>
      </c>
    </row>
    <row r="100" spans="2:27" ht="20.25" customHeight="1">
      <c r="B100" s="19" t="s">
        <v>120</v>
      </c>
      <c r="C100" s="19" t="s">
        <v>38</v>
      </c>
      <c r="D100" s="19" t="s">
        <v>83</v>
      </c>
      <c r="E100" s="20" t="s">
        <v>84</v>
      </c>
      <c r="F100" s="21" t="s">
        <v>85</v>
      </c>
      <c r="G100" s="21" t="s">
        <v>86</v>
      </c>
      <c r="H100" s="19">
        <v>1000</v>
      </c>
      <c r="I100" s="19">
        <v>1000</v>
      </c>
      <c r="J100" s="19"/>
      <c r="K100" s="19"/>
      <c r="L100" s="19"/>
      <c r="M100" s="19"/>
      <c r="N100" s="19">
        <f t="shared" si="4"/>
        <v>0</v>
      </c>
      <c r="O100" s="19">
        <f t="shared" si="5"/>
        <v>1000</v>
      </c>
      <c r="P100" s="19">
        <f>+'01'!Q100+'02'!Q100+'03'!Q100</f>
        <v>0</v>
      </c>
      <c r="Q100" s="91">
        <f>+'04'!Q100+'05'!Q100+'06'!Q100</f>
        <v>0</v>
      </c>
      <c r="R100" s="19"/>
      <c r="S100" s="19"/>
      <c r="T100" s="53">
        <f t="shared" si="6"/>
        <v>0</v>
      </c>
      <c r="U100" s="19">
        <f>+'01'!T100+'02'!T100+'03'!T100</f>
        <v>0</v>
      </c>
      <c r="V100" s="91">
        <f>+'04'!T100+'05'!T100+'06'!T100</f>
        <v>0</v>
      </c>
      <c r="W100" s="19"/>
      <c r="X100" s="19"/>
      <c r="Y100" s="53">
        <f t="shared" si="7"/>
        <v>0</v>
      </c>
      <c r="Z100" s="85">
        <f>+T100-'06'!R100</f>
        <v>0</v>
      </c>
      <c r="AA100" s="85">
        <f>+Y100-'06'!U100</f>
        <v>0</v>
      </c>
    </row>
    <row r="101" spans="2:27" ht="20.25" customHeight="1">
      <c r="B101" s="19" t="s">
        <v>120</v>
      </c>
      <c r="C101" s="19" t="s">
        <v>38</v>
      </c>
      <c r="D101" s="19" t="s">
        <v>87</v>
      </c>
      <c r="E101" s="20" t="s">
        <v>88</v>
      </c>
      <c r="F101" s="21" t="s">
        <v>89</v>
      </c>
      <c r="G101" s="21" t="s">
        <v>90</v>
      </c>
      <c r="H101" s="19">
        <v>1000</v>
      </c>
      <c r="I101" s="19">
        <v>1000</v>
      </c>
      <c r="J101" s="19"/>
      <c r="K101" s="19"/>
      <c r="L101" s="19"/>
      <c r="M101" s="19"/>
      <c r="N101" s="19">
        <f t="shared" si="4"/>
        <v>0</v>
      </c>
      <c r="O101" s="19">
        <f t="shared" si="5"/>
        <v>1000</v>
      </c>
      <c r="P101" s="19">
        <f>+'01'!Q101+'02'!Q101+'03'!Q101</f>
        <v>0</v>
      </c>
      <c r="Q101" s="91">
        <f>+'04'!Q101+'05'!Q101+'06'!Q101</f>
        <v>0</v>
      </c>
      <c r="R101" s="19"/>
      <c r="S101" s="19"/>
      <c r="T101" s="53">
        <f t="shared" si="6"/>
        <v>0</v>
      </c>
      <c r="U101" s="19">
        <f>+'01'!T101+'02'!T101+'03'!T101</f>
        <v>0</v>
      </c>
      <c r="V101" s="91">
        <f>+'04'!T101+'05'!T101+'06'!T101</f>
        <v>0</v>
      </c>
      <c r="W101" s="19"/>
      <c r="X101" s="19"/>
      <c r="Y101" s="53">
        <f t="shared" si="7"/>
        <v>0</v>
      </c>
      <c r="Z101" s="85">
        <f>+T101-'06'!R101</f>
        <v>0</v>
      </c>
      <c r="AA101" s="85">
        <f>+Y101-'06'!U101</f>
        <v>0</v>
      </c>
    </row>
    <row r="102" spans="2:27" ht="20.25" customHeight="1">
      <c r="B102" s="19" t="s">
        <v>120</v>
      </c>
      <c r="C102" s="19" t="s">
        <v>38</v>
      </c>
      <c r="D102" s="19" t="s">
        <v>91</v>
      </c>
      <c r="E102" s="20" t="s">
        <v>92</v>
      </c>
      <c r="F102" s="21" t="s">
        <v>42</v>
      </c>
      <c r="G102" s="21" t="s">
        <v>93</v>
      </c>
      <c r="H102" s="19">
        <v>1000</v>
      </c>
      <c r="I102" s="19">
        <v>1000</v>
      </c>
      <c r="J102" s="19"/>
      <c r="K102" s="19"/>
      <c r="L102" s="19"/>
      <c r="M102" s="19"/>
      <c r="N102" s="19">
        <f t="shared" si="4"/>
        <v>0</v>
      </c>
      <c r="O102" s="19">
        <f t="shared" si="5"/>
        <v>1000</v>
      </c>
      <c r="P102" s="19">
        <f>+'01'!Q102+'02'!Q102+'03'!Q102</f>
        <v>0</v>
      </c>
      <c r="Q102" s="91">
        <f>+'04'!Q102+'05'!Q102+'06'!Q102</f>
        <v>0</v>
      </c>
      <c r="R102" s="19"/>
      <c r="S102" s="19"/>
      <c r="T102" s="53">
        <f t="shared" si="6"/>
        <v>0</v>
      </c>
      <c r="U102" s="19">
        <f>+'01'!T102+'02'!T102+'03'!T102</f>
        <v>0</v>
      </c>
      <c r="V102" s="91">
        <f>+'04'!T102+'05'!T102+'06'!T102</f>
        <v>0</v>
      </c>
      <c r="W102" s="19"/>
      <c r="X102" s="19"/>
      <c r="Y102" s="53">
        <f t="shared" si="7"/>
        <v>0</v>
      </c>
      <c r="Z102" s="85">
        <f>+T102-'06'!R102</f>
        <v>0</v>
      </c>
      <c r="AA102" s="85">
        <f>+Y102-'06'!U102</f>
        <v>0</v>
      </c>
    </row>
    <row r="103" spans="2:27" ht="20.25" customHeight="1">
      <c r="B103" s="29" t="s">
        <v>120</v>
      </c>
      <c r="C103" s="29" t="s">
        <v>94</v>
      </c>
      <c r="D103" s="29" t="s">
        <v>5</v>
      </c>
      <c r="E103" s="30"/>
      <c r="F103" s="31"/>
      <c r="G103" s="31" t="s">
        <v>34</v>
      </c>
      <c r="H103" s="29">
        <v>141958453</v>
      </c>
      <c r="I103" s="29">
        <f>SUM(I104:I123)</f>
        <v>141958453</v>
      </c>
      <c r="J103" s="29">
        <f>SUM(J104:J123)</f>
        <v>0</v>
      </c>
      <c r="K103" s="29">
        <f>SUM(K104:K123)</f>
        <v>0</v>
      </c>
      <c r="L103" s="29">
        <f>SUM(L104:L123)</f>
        <v>0</v>
      </c>
      <c r="M103" s="29">
        <f>SUM(M104:M123)</f>
        <v>0</v>
      </c>
      <c r="N103" s="29">
        <f t="shared" si="4"/>
        <v>0</v>
      </c>
      <c r="O103" s="29">
        <f t="shared" si="5"/>
        <v>141958453</v>
      </c>
      <c r="P103" s="29">
        <f>+'01'!Q103+'02'!Q103+'03'!Q103</f>
        <v>26579025</v>
      </c>
      <c r="Q103" s="92">
        <f>+'04'!Q103+'05'!Q103+'06'!Q103</f>
        <v>28153541</v>
      </c>
      <c r="R103" s="29"/>
      <c r="S103" s="29">
        <f>SUM(S104:S123)</f>
        <v>0</v>
      </c>
      <c r="T103" s="53">
        <f t="shared" si="6"/>
        <v>54732566</v>
      </c>
      <c r="U103" s="29">
        <f>+'01'!T103+'02'!T103+'03'!T103</f>
        <v>13820395</v>
      </c>
      <c r="V103" s="92">
        <f>+'04'!T103+'05'!T103+'06'!T103</f>
        <v>21477674</v>
      </c>
      <c r="W103" s="29"/>
      <c r="X103" s="29">
        <f>SUM(X104:X123)</f>
        <v>0</v>
      </c>
      <c r="Y103" s="53">
        <f t="shared" si="7"/>
        <v>35298069</v>
      </c>
      <c r="Z103" s="85">
        <f>+T103-'06'!R103</f>
        <v>0</v>
      </c>
      <c r="AA103" s="85">
        <f>+Y103-'06'!U103</f>
        <v>0</v>
      </c>
    </row>
    <row r="104" spans="2:27" ht="20.25" customHeight="1">
      <c r="B104" s="19" t="s">
        <v>120</v>
      </c>
      <c r="C104" s="19" t="s">
        <v>94</v>
      </c>
      <c r="D104" s="19" t="s">
        <v>40</v>
      </c>
      <c r="E104" s="20" t="s">
        <v>95</v>
      </c>
      <c r="F104" s="21" t="s">
        <v>42</v>
      </c>
      <c r="G104" s="21" t="s">
        <v>96</v>
      </c>
      <c r="H104" s="19">
        <v>20989569</v>
      </c>
      <c r="I104" s="19">
        <v>20989569</v>
      </c>
      <c r="J104" s="19"/>
      <c r="K104" s="19"/>
      <c r="L104" s="19"/>
      <c r="M104" s="19"/>
      <c r="N104" s="19">
        <f t="shared" si="4"/>
        <v>0</v>
      </c>
      <c r="O104" s="19">
        <f t="shared" si="5"/>
        <v>20989569</v>
      </c>
      <c r="P104" s="19">
        <f>+'01'!Q104+'02'!Q104+'03'!Q104</f>
        <v>6389674</v>
      </c>
      <c r="Q104" s="91">
        <f>+'04'!Q104+'05'!Q104+'06'!Q104</f>
        <v>6920038</v>
      </c>
      <c r="R104" s="19"/>
      <c r="S104" s="19"/>
      <c r="T104" s="53">
        <f t="shared" si="6"/>
        <v>13309712</v>
      </c>
      <c r="U104" s="19">
        <f>+'01'!T104+'02'!T104+'03'!T104</f>
        <v>4011612</v>
      </c>
      <c r="V104" s="91">
        <f>+'04'!T104+'05'!T104+'06'!T104</f>
        <v>4893021</v>
      </c>
      <c r="W104" s="19"/>
      <c r="X104" s="19"/>
      <c r="Y104" s="53">
        <f t="shared" si="7"/>
        <v>8904633</v>
      </c>
      <c r="Z104" s="85">
        <f>+T104-'06'!R104</f>
        <v>0</v>
      </c>
      <c r="AA104" s="85">
        <f>+Y104-'06'!U104</f>
        <v>0</v>
      </c>
    </row>
    <row r="105" spans="2:27" ht="20.25" customHeight="1">
      <c r="B105" s="19" t="s">
        <v>120</v>
      </c>
      <c r="C105" s="19" t="s">
        <v>94</v>
      </c>
      <c r="D105" s="19" t="s">
        <v>44</v>
      </c>
      <c r="E105" s="20" t="s">
        <v>95</v>
      </c>
      <c r="F105" s="21" t="s">
        <v>42</v>
      </c>
      <c r="G105" s="21" t="s">
        <v>96</v>
      </c>
      <c r="H105" s="19">
        <v>35058188</v>
      </c>
      <c r="I105" s="19">
        <v>35058188</v>
      </c>
      <c r="J105" s="19"/>
      <c r="K105" s="19"/>
      <c r="L105" s="19"/>
      <c r="M105" s="19"/>
      <c r="N105" s="19">
        <f t="shared" si="4"/>
        <v>0</v>
      </c>
      <c r="O105" s="19">
        <f t="shared" si="5"/>
        <v>35058188</v>
      </c>
      <c r="P105" s="19">
        <f>+'01'!Q105+'02'!Q105+'03'!Q105</f>
        <v>10846013</v>
      </c>
      <c r="Q105" s="91">
        <f>+'04'!Q105+'05'!Q105+'06'!Q105</f>
        <v>11377636</v>
      </c>
      <c r="R105" s="19"/>
      <c r="S105" s="19"/>
      <c r="T105" s="53">
        <f t="shared" si="6"/>
        <v>22223649</v>
      </c>
      <c r="U105" s="19">
        <f>+'01'!T105+'02'!T105+'03'!T105</f>
        <v>6575988</v>
      </c>
      <c r="V105" s="91">
        <f>+'04'!T105+'05'!T105+'06'!T105</f>
        <v>7641328</v>
      </c>
      <c r="W105" s="19"/>
      <c r="X105" s="19"/>
      <c r="Y105" s="53">
        <f t="shared" si="7"/>
        <v>14217316</v>
      </c>
      <c r="Z105" s="85">
        <f>+T105-'06'!R105</f>
        <v>0</v>
      </c>
      <c r="AA105" s="85">
        <f>+Y105-'06'!U105</f>
        <v>0</v>
      </c>
    </row>
    <row r="106" spans="2:27" ht="20.25" customHeight="1">
      <c r="B106" s="19" t="s">
        <v>120</v>
      </c>
      <c r="C106" s="19" t="s">
        <v>94</v>
      </c>
      <c r="D106" s="19" t="s">
        <v>45</v>
      </c>
      <c r="E106" s="20" t="s">
        <v>95</v>
      </c>
      <c r="F106" s="21" t="s">
        <v>42</v>
      </c>
      <c r="G106" s="21" t="s">
        <v>96</v>
      </c>
      <c r="H106" s="19">
        <v>7471417</v>
      </c>
      <c r="I106" s="19">
        <v>7471417</v>
      </c>
      <c r="J106" s="19"/>
      <c r="K106" s="19"/>
      <c r="L106" s="19"/>
      <c r="M106" s="19"/>
      <c r="N106" s="19">
        <f t="shared" si="4"/>
        <v>0</v>
      </c>
      <c r="O106" s="19">
        <f t="shared" si="5"/>
        <v>7471417</v>
      </c>
      <c r="P106" s="19">
        <f>+'01'!Q106+'02'!Q106+'03'!Q106</f>
        <v>228336</v>
      </c>
      <c r="Q106" s="91">
        <f>+'04'!Q106+'05'!Q106+'06'!Q106</f>
        <v>239529</v>
      </c>
      <c r="R106" s="19"/>
      <c r="S106" s="19"/>
      <c r="T106" s="53">
        <f t="shared" si="6"/>
        <v>467865</v>
      </c>
      <c r="U106" s="19">
        <f>+'01'!T106+'02'!T106+'03'!T106</f>
        <v>138441</v>
      </c>
      <c r="V106" s="91">
        <f>+'04'!T106+'05'!T106+'06'!T106</f>
        <v>160871</v>
      </c>
      <c r="W106" s="19"/>
      <c r="X106" s="19"/>
      <c r="Y106" s="53">
        <f t="shared" si="7"/>
        <v>299312</v>
      </c>
      <c r="Z106" s="85">
        <f>+T106-'06'!R106</f>
        <v>0</v>
      </c>
      <c r="AA106" s="85">
        <f>+Y106-'06'!U106</f>
        <v>0</v>
      </c>
    </row>
    <row r="107" spans="2:27" ht="20.25" customHeight="1">
      <c r="B107" s="19" t="s">
        <v>120</v>
      </c>
      <c r="C107" s="19" t="s">
        <v>94</v>
      </c>
      <c r="D107" s="19" t="s">
        <v>46</v>
      </c>
      <c r="E107" s="20" t="s">
        <v>95</v>
      </c>
      <c r="F107" s="21" t="s">
        <v>42</v>
      </c>
      <c r="G107" s="21" t="s">
        <v>96</v>
      </c>
      <c r="H107" s="19">
        <v>14942834</v>
      </c>
      <c r="I107" s="19">
        <v>14942834</v>
      </c>
      <c r="J107" s="19"/>
      <c r="K107" s="19"/>
      <c r="L107" s="19"/>
      <c r="M107" s="19"/>
      <c r="N107" s="19">
        <f t="shared" si="4"/>
        <v>0</v>
      </c>
      <c r="O107" s="19">
        <f t="shared" si="5"/>
        <v>14942834</v>
      </c>
      <c r="P107" s="19">
        <f>+'01'!Q107+'02'!Q107+'03'!Q107</f>
        <v>342506</v>
      </c>
      <c r="Q107" s="91">
        <f>+'04'!Q107+'05'!Q107+'06'!Q107</f>
        <v>359292</v>
      </c>
      <c r="R107" s="19"/>
      <c r="S107" s="19"/>
      <c r="T107" s="53">
        <f t="shared" si="6"/>
        <v>701798</v>
      </c>
      <c r="U107" s="19">
        <f>+'01'!T107+'02'!T107+'03'!T107</f>
        <v>207664</v>
      </c>
      <c r="V107" s="91">
        <f>+'04'!T107+'05'!T107+'06'!T107</f>
        <v>241304</v>
      </c>
      <c r="W107" s="19"/>
      <c r="X107" s="19"/>
      <c r="Y107" s="53">
        <f t="shared" si="7"/>
        <v>448968</v>
      </c>
      <c r="Z107" s="85">
        <f>+T107-'06'!R107</f>
        <v>0</v>
      </c>
      <c r="AA107" s="85">
        <f>+Y107-'06'!U107</f>
        <v>0</v>
      </c>
    </row>
    <row r="108" spans="2:27" ht="20.25" customHeight="1">
      <c r="B108" s="19" t="s">
        <v>120</v>
      </c>
      <c r="C108" s="19" t="s">
        <v>94</v>
      </c>
      <c r="D108" s="19" t="s">
        <v>47</v>
      </c>
      <c r="E108" s="20" t="s">
        <v>95</v>
      </c>
      <c r="F108" s="21" t="s">
        <v>42</v>
      </c>
      <c r="G108" s="21" t="s">
        <v>96</v>
      </c>
      <c r="H108" s="19">
        <v>1000000</v>
      </c>
      <c r="I108" s="19">
        <v>1000000</v>
      </c>
      <c r="J108" s="19"/>
      <c r="K108" s="19"/>
      <c r="L108" s="19"/>
      <c r="M108" s="19"/>
      <c r="N108" s="19">
        <f t="shared" si="4"/>
        <v>0</v>
      </c>
      <c r="O108" s="19">
        <f t="shared" si="5"/>
        <v>1000000</v>
      </c>
      <c r="P108" s="19">
        <f>+'01'!Q108+'02'!Q108+'03'!Q108</f>
        <v>0</v>
      </c>
      <c r="Q108" s="91">
        <f>+'04'!Q108+'05'!Q108+'06'!Q108</f>
        <v>0</v>
      </c>
      <c r="R108" s="19"/>
      <c r="S108" s="19"/>
      <c r="T108" s="53">
        <f t="shared" si="6"/>
        <v>0</v>
      </c>
      <c r="U108" s="19">
        <f>+'01'!T108+'02'!T108+'03'!T108</f>
        <v>0</v>
      </c>
      <c r="V108" s="91">
        <f>+'04'!T108+'05'!T108+'06'!T108</f>
        <v>0</v>
      </c>
      <c r="W108" s="19"/>
      <c r="X108" s="19"/>
      <c r="Y108" s="53">
        <f t="shared" si="7"/>
        <v>0</v>
      </c>
      <c r="Z108" s="85">
        <f>+T108-'06'!R108</f>
        <v>0</v>
      </c>
      <c r="AA108" s="85">
        <f>+Y108-'06'!U108</f>
        <v>0</v>
      </c>
    </row>
    <row r="109" spans="2:27" ht="20.25" customHeight="1">
      <c r="B109" s="19" t="s">
        <v>120</v>
      </c>
      <c r="C109" s="19" t="s">
        <v>94</v>
      </c>
      <c r="D109" s="19" t="s">
        <v>49</v>
      </c>
      <c r="E109" s="20" t="s">
        <v>95</v>
      </c>
      <c r="F109" s="21" t="s">
        <v>42</v>
      </c>
      <c r="G109" s="21" t="s">
        <v>96</v>
      </c>
      <c r="H109" s="19">
        <v>1000</v>
      </c>
      <c r="I109" s="19">
        <v>1000</v>
      </c>
      <c r="J109" s="19"/>
      <c r="K109" s="19"/>
      <c r="L109" s="19"/>
      <c r="M109" s="19"/>
      <c r="N109" s="19">
        <f t="shared" si="4"/>
        <v>0</v>
      </c>
      <c r="O109" s="19">
        <f t="shared" si="5"/>
        <v>1000</v>
      </c>
      <c r="P109" s="19">
        <f>+'01'!Q109+'02'!Q109+'03'!Q109</f>
        <v>0</v>
      </c>
      <c r="Q109" s="91">
        <f>+'04'!Q109+'05'!Q109+'06'!Q109</f>
        <v>0</v>
      </c>
      <c r="R109" s="19"/>
      <c r="S109" s="19"/>
      <c r="T109" s="53">
        <f t="shared" si="6"/>
        <v>0</v>
      </c>
      <c r="U109" s="19">
        <f>+'01'!T109+'02'!T109+'03'!T109</f>
        <v>0</v>
      </c>
      <c r="V109" s="91">
        <f>+'04'!T109+'05'!T109+'06'!T109</f>
        <v>0</v>
      </c>
      <c r="W109" s="19"/>
      <c r="X109" s="19"/>
      <c r="Y109" s="53">
        <f t="shared" si="7"/>
        <v>0</v>
      </c>
      <c r="Z109" s="85">
        <f>+T109-'06'!R109</f>
        <v>0</v>
      </c>
      <c r="AA109" s="85">
        <f>+Y109-'06'!U109</f>
        <v>0</v>
      </c>
    </row>
    <row r="110" spans="2:27" ht="20.25" customHeight="1">
      <c r="B110" s="19" t="s">
        <v>120</v>
      </c>
      <c r="C110" s="19" t="s">
        <v>94</v>
      </c>
      <c r="D110" s="19" t="s">
        <v>50</v>
      </c>
      <c r="E110" s="20" t="s">
        <v>51</v>
      </c>
      <c r="F110" s="21" t="s">
        <v>52</v>
      </c>
      <c r="G110" s="21" t="s">
        <v>53</v>
      </c>
      <c r="H110" s="19">
        <v>500000</v>
      </c>
      <c r="I110" s="19">
        <v>500000</v>
      </c>
      <c r="J110" s="19"/>
      <c r="K110" s="19"/>
      <c r="L110" s="19"/>
      <c r="M110" s="19"/>
      <c r="N110" s="19">
        <f t="shared" si="4"/>
        <v>0</v>
      </c>
      <c r="O110" s="19">
        <f t="shared" si="5"/>
        <v>500000</v>
      </c>
      <c r="P110" s="19">
        <f>+'01'!Q110+'02'!Q110+'03'!Q110</f>
        <v>287199</v>
      </c>
      <c r="Q110" s="91">
        <f>+'04'!Q110+'05'!Q110+'06'!Q110</f>
        <v>495800</v>
      </c>
      <c r="R110" s="19"/>
      <c r="S110" s="19"/>
      <c r="T110" s="53">
        <f t="shared" si="6"/>
        <v>782999</v>
      </c>
      <c r="U110" s="19">
        <f>+'01'!T110+'02'!T110+'03'!T110</f>
        <v>67108</v>
      </c>
      <c r="V110" s="91">
        <f>+'04'!T110+'05'!T110+'06'!T110</f>
        <v>105928</v>
      </c>
      <c r="W110" s="19"/>
      <c r="X110" s="19"/>
      <c r="Y110" s="53">
        <f t="shared" si="7"/>
        <v>173036</v>
      </c>
      <c r="Z110" s="85">
        <f>+T110-'06'!R110</f>
        <v>0</v>
      </c>
      <c r="AA110" s="85">
        <f>+Y110-'06'!U110</f>
        <v>0</v>
      </c>
    </row>
    <row r="111" spans="2:27" ht="20.25" customHeight="1">
      <c r="B111" s="19" t="s">
        <v>120</v>
      </c>
      <c r="C111" s="19" t="s">
        <v>94</v>
      </c>
      <c r="D111" s="19" t="s">
        <v>54</v>
      </c>
      <c r="E111" s="20" t="s">
        <v>98</v>
      </c>
      <c r="F111" s="21" t="s">
        <v>56</v>
      </c>
      <c r="G111" s="21" t="s">
        <v>99</v>
      </c>
      <c r="H111" s="19">
        <v>20260852</v>
      </c>
      <c r="I111" s="19">
        <v>20260852</v>
      </c>
      <c r="J111" s="19"/>
      <c r="K111" s="19"/>
      <c r="L111" s="19"/>
      <c r="M111" s="19"/>
      <c r="N111" s="19">
        <f t="shared" si="4"/>
        <v>0</v>
      </c>
      <c r="O111" s="19">
        <f t="shared" si="5"/>
        <v>20260852</v>
      </c>
      <c r="P111" s="19">
        <f>+'01'!Q111+'02'!Q111+'03'!Q111</f>
        <v>3706191</v>
      </c>
      <c r="Q111" s="91">
        <f>+'04'!Q111+'05'!Q111+'06'!Q111</f>
        <v>4027567</v>
      </c>
      <c r="R111" s="19"/>
      <c r="S111" s="19"/>
      <c r="T111" s="53">
        <f t="shared" si="6"/>
        <v>7733758</v>
      </c>
      <c r="U111" s="19">
        <f>+'01'!T111+'02'!T111+'03'!T111</f>
        <v>1200104</v>
      </c>
      <c r="V111" s="91">
        <f>+'04'!T111+'05'!T111+'06'!T111</f>
        <v>3812874</v>
      </c>
      <c r="W111" s="19"/>
      <c r="X111" s="19"/>
      <c r="Y111" s="53">
        <f t="shared" si="7"/>
        <v>5012978</v>
      </c>
      <c r="Z111" s="85">
        <f>+T111-'06'!R111</f>
        <v>0</v>
      </c>
      <c r="AA111" s="85">
        <f>+Y111-'06'!U111</f>
        <v>0</v>
      </c>
    </row>
    <row r="112" spans="2:27" ht="20.25" customHeight="1">
      <c r="B112" s="19" t="s">
        <v>120</v>
      </c>
      <c r="C112" s="19" t="s">
        <v>94</v>
      </c>
      <c r="D112" s="19" t="s">
        <v>58</v>
      </c>
      <c r="E112" s="20" t="s">
        <v>98</v>
      </c>
      <c r="F112" s="21" t="s">
        <v>56</v>
      </c>
      <c r="G112" s="21" t="s">
        <v>99</v>
      </c>
      <c r="H112" s="19">
        <v>20573832</v>
      </c>
      <c r="I112" s="19">
        <v>20573832</v>
      </c>
      <c r="J112" s="19"/>
      <c r="K112" s="19"/>
      <c r="L112" s="19"/>
      <c r="M112" s="19"/>
      <c r="N112" s="19">
        <f t="shared" si="4"/>
        <v>0</v>
      </c>
      <c r="O112" s="19">
        <f t="shared" si="5"/>
        <v>20573832</v>
      </c>
      <c r="P112" s="19">
        <f>+'01'!Q112+'02'!Q112+'03'!Q112</f>
        <v>4540150</v>
      </c>
      <c r="Q112" s="91">
        <f>+'04'!Q112+'05'!Q112+'06'!Q112</f>
        <v>4496994</v>
      </c>
      <c r="R112" s="19"/>
      <c r="S112" s="19"/>
      <c r="T112" s="53">
        <f t="shared" si="6"/>
        <v>9037144</v>
      </c>
      <c r="U112" s="19">
        <f>+'01'!T112+'02'!T112+'03'!T112</f>
        <v>1538504</v>
      </c>
      <c r="V112" s="91">
        <f>+'04'!T112+'05'!T112+'06'!T112</f>
        <v>4391230</v>
      </c>
      <c r="W112" s="19"/>
      <c r="X112" s="19"/>
      <c r="Y112" s="53">
        <f t="shared" si="7"/>
        <v>5929734</v>
      </c>
      <c r="Z112" s="85">
        <f>+T112-'06'!R112</f>
        <v>0</v>
      </c>
      <c r="AA112" s="85">
        <f>+Y112-'06'!U112</f>
        <v>0</v>
      </c>
    </row>
    <row r="113" spans="2:27" ht="20.25" customHeight="1">
      <c r="B113" s="19" t="s">
        <v>120</v>
      </c>
      <c r="C113" s="19" t="s">
        <v>94</v>
      </c>
      <c r="D113" s="19" t="s">
        <v>59</v>
      </c>
      <c r="E113" s="20" t="s">
        <v>98</v>
      </c>
      <c r="F113" s="21" t="s">
        <v>56</v>
      </c>
      <c r="G113" s="21" t="s">
        <v>99</v>
      </c>
      <c r="H113" s="19">
        <v>4384587</v>
      </c>
      <c r="I113" s="19">
        <v>4384587</v>
      </c>
      <c r="J113" s="19"/>
      <c r="K113" s="19"/>
      <c r="L113" s="19"/>
      <c r="M113" s="19"/>
      <c r="N113" s="19">
        <f t="shared" si="4"/>
        <v>0</v>
      </c>
      <c r="O113" s="19">
        <f t="shared" si="5"/>
        <v>4384587</v>
      </c>
      <c r="P113" s="19">
        <f>+'01'!Q113+'02'!Q113+'03'!Q113</f>
        <v>95583</v>
      </c>
      <c r="Q113" s="91">
        <f>+'04'!Q113+'05'!Q113+'06'!Q113</f>
        <v>94674</v>
      </c>
      <c r="R113" s="19"/>
      <c r="S113" s="19"/>
      <c r="T113" s="53">
        <f t="shared" si="6"/>
        <v>190257</v>
      </c>
      <c r="U113" s="19">
        <f>+'01'!T113+'02'!T113+'03'!T113</f>
        <v>32390</v>
      </c>
      <c r="V113" s="91">
        <f>+'04'!T113+'05'!T113+'06'!T113</f>
        <v>92447</v>
      </c>
      <c r="W113" s="19"/>
      <c r="X113" s="19"/>
      <c r="Y113" s="53">
        <f t="shared" si="7"/>
        <v>124837</v>
      </c>
      <c r="Z113" s="85">
        <f>+T113-'06'!R113</f>
        <v>0</v>
      </c>
      <c r="AA113" s="85">
        <f>+Y113-'06'!U113</f>
        <v>0</v>
      </c>
    </row>
    <row r="114" spans="2:27" ht="20.25" customHeight="1">
      <c r="B114" s="19" t="s">
        <v>120</v>
      </c>
      <c r="C114" s="19" t="s">
        <v>94</v>
      </c>
      <c r="D114" s="19" t="s">
        <v>60</v>
      </c>
      <c r="E114" s="20" t="s">
        <v>98</v>
      </c>
      <c r="F114" s="21" t="s">
        <v>56</v>
      </c>
      <c r="G114" s="21" t="s">
        <v>99</v>
      </c>
      <c r="H114" s="19">
        <v>8769174</v>
      </c>
      <c r="I114" s="19">
        <v>8769174</v>
      </c>
      <c r="J114" s="19"/>
      <c r="K114" s="19"/>
      <c r="L114" s="19"/>
      <c r="M114" s="19"/>
      <c r="N114" s="19">
        <f t="shared" si="4"/>
        <v>0</v>
      </c>
      <c r="O114" s="19">
        <f t="shared" si="5"/>
        <v>8769174</v>
      </c>
      <c r="P114" s="19">
        <f>+'01'!Q114+'02'!Q114+'03'!Q114</f>
        <v>143373</v>
      </c>
      <c r="Q114" s="91">
        <f>+'04'!Q114+'05'!Q114+'06'!Q114</f>
        <v>142011</v>
      </c>
      <c r="R114" s="19"/>
      <c r="S114" s="19"/>
      <c r="T114" s="53">
        <f t="shared" si="6"/>
        <v>285384</v>
      </c>
      <c r="U114" s="19">
        <f>+'01'!T114+'02'!T114+'03'!T114</f>
        <v>48584</v>
      </c>
      <c r="V114" s="91">
        <f>+'04'!T114+'05'!T114+'06'!T114</f>
        <v>138671</v>
      </c>
      <c r="W114" s="19"/>
      <c r="X114" s="19"/>
      <c r="Y114" s="53">
        <f t="shared" si="7"/>
        <v>187255</v>
      </c>
      <c r="Z114" s="85">
        <f>+T114-'06'!R114</f>
        <v>0</v>
      </c>
      <c r="AA114" s="85">
        <f>+Y114-'06'!U114</f>
        <v>0</v>
      </c>
    </row>
    <row r="115" spans="2:27" ht="20.25" customHeight="1">
      <c r="B115" s="19" t="s">
        <v>120</v>
      </c>
      <c r="C115" s="19" t="s">
        <v>94</v>
      </c>
      <c r="D115" s="19" t="s">
        <v>61</v>
      </c>
      <c r="E115" s="20" t="s">
        <v>62</v>
      </c>
      <c r="F115" s="21" t="s">
        <v>63</v>
      </c>
      <c r="G115" s="21" t="s">
        <v>64</v>
      </c>
      <c r="H115" s="19">
        <v>6000000</v>
      </c>
      <c r="I115" s="19">
        <v>6000000</v>
      </c>
      <c r="J115" s="19"/>
      <c r="K115" s="19"/>
      <c r="L115" s="19"/>
      <c r="M115" s="19"/>
      <c r="N115" s="19">
        <f t="shared" si="4"/>
        <v>0</v>
      </c>
      <c r="O115" s="19">
        <f t="shared" si="5"/>
        <v>6000000</v>
      </c>
      <c r="P115" s="19">
        <f>+'01'!Q115+'02'!Q115+'03'!Q115</f>
        <v>0</v>
      </c>
      <c r="Q115" s="91">
        <f>+'04'!Q115+'05'!Q115+'06'!Q115</f>
        <v>0</v>
      </c>
      <c r="R115" s="19"/>
      <c r="S115" s="19"/>
      <c r="T115" s="53">
        <f t="shared" si="6"/>
        <v>0</v>
      </c>
      <c r="U115" s="19">
        <f>+'01'!T115+'02'!T115+'03'!T115</f>
        <v>0</v>
      </c>
      <c r="V115" s="91">
        <f>+'04'!T115+'05'!T115+'06'!T115</f>
        <v>0</v>
      </c>
      <c r="W115" s="19"/>
      <c r="X115" s="19"/>
      <c r="Y115" s="53">
        <f t="shared" si="7"/>
        <v>0</v>
      </c>
      <c r="Z115" s="85">
        <f>+T115-'06'!R115</f>
        <v>0</v>
      </c>
      <c r="AA115" s="85">
        <f>+Y115-'06'!U115</f>
        <v>0</v>
      </c>
    </row>
    <row r="116" spans="2:27" ht="20.25" customHeight="1">
      <c r="B116" s="19" t="s">
        <v>120</v>
      </c>
      <c r="C116" s="19" t="s">
        <v>94</v>
      </c>
      <c r="D116" s="19" t="s">
        <v>65</v>
      </c>
      <c r="E116" s="20" t="s">
        <v>66</v>
      </c>
      <c r="F116" s="21" t="s">
        <v>52</v>
      </c>
      <c r="G116" s="21" t="s">
        <v>67</v>
      </c>
      <c r="H116" s="19">
        <v>1000</v>
      </c>
      <c r="I116" s="19">
        <v>1000</v>
      </c>
      <c r="J116" s="19"/>
      <c r="K116" s="19"/>
      <c r="L116" s="19"/>
      <c r="M116" s="19"/>
      <c r="N116" s="19">
        <f t="shared" si="4"/>
        <v>0</v>
      </c>
      <c r="O116" s="19">
        <f t="shared" si="5"/>
        <v>1000</v>
      </c>
      <c r="P116" s="19">
        <f>+'01'!Q116+'02'!Q116+'03'!Q116</f>
        <v>0</v>
      </c>
      <c r="Q116" s="91">
        <f>+'04'!Q116+'05'!Q116+'06'!Q116</f>
        <v>0</v>
      </c>
      <c r="R116" s="19"/>
      <c r="S116" s="19"/>
      <c r="T116" s="53">
        <f t="shared" si="6"/>
        <v>0</v>
      </c>
      <c r="U116" s="19">
        <f>+'01'!T116+'02'!T116+'03'!T116</f>
        <v>0</v>
      </c>
      <c r="V116" s="91">
        <f>+'04'!T116+'05'!T116+'06'!T116</f>
        <v>0</v>
      </c>
      <c r="W116" s="19"/>
      <c r="X116" s="19"/>
      <c r="Y116" s="53">
        <f t="shared" si="7"/>
        <v>0</v>
      </c>
      <c r="Z116" s="85">
        <f>+T116-'06'!R116</f>
        <v>0</v>
      </c>
      <c r="AA116" s="85">
        <f>+Y116-'06'!U116</f>
        <v>0</v>
      </c>
    </row>
    <row r="117" spans="2:27" ht="20.25" customHeight="1">
      <c r="B117" s="19" t="s">
        <v>120</v>
      </c>
      <c r="C117" s="19" t="s">
        <v>94</v>
      </c>
      <c r="D117" s="19" t="s">
        <v>68</v>
      </c>
      <c r="E117" s="20" t="s">
        <v>69</v>
      </c>
      <c r="F117" s="21" t="s">
        <v>42</v>
      </c>
      <c r="G117" s="21" t="s">
        <v>70</v>
      </c>
      <c r="H117" s="19">
        <v>1000</v>
      </c>
      <c r="I117" s="19">
        <v>1000</v>
      </c>
      <c r="J117" s="19"/>
      <c r="K117" s="19"/>
      <c r="L117" s="19"/>
      <c r="M117" s="19"/>
      <c r="N117" s="19">
        <f t="shared" si="4"/>
        <v>0</v>
      </c>
      <c r="O117" s="19">
        <f t="shared" si="5"/>
        <v>1000</v>
      </c>
      <c r="P117" s="19">
        <f>+'01'!Q117+'02'!Q117+'03'!Q117</f>
        <v>0</v>
      </c>
      <c r="Q117" s="91">
        <f>+'04'!Q117+'05'!Q117+'06'!Q117</f>
        <v>0</v>
      </c>
      <c r="R117" s="19"/>
      <c r="S117" s="19"/>
      <c r="T117" s="53">
        <f t="shared" si="6"/>
        <v>0</v>
      </c>
      <c r="U117" s="19">
        <f>+'01'!T117+'02'!T117+'03'!T117</f>
        <v>0</v>
      </c>
      <c r="V117" s="91">
        <f>+'04'!T117+'05'!T117+'06'!T117</f>
        <v>0</v>
      </c>
      <c r="W117" s="19"/>
      <c r="X117" s="19"/>
      <c r="Y117" s="53">
        <f t="shared" si="7"/>
        <v>0</v>
      </c>
      <c r="Z117" s="85">
        <f>+T117-'06'!R117</f>
        <v>0</v>
      </c>
      <c r="AA117" s="85">
        <f>+Y117-'06'!U117</f>
        <v>0</v>
      </c>
    </row>
    <row r="118" spans="2:27" ht="20.25" customHeight="1">
      <c r="B118" s="19" t="s">
        <v>120</v>
      </c>
      <c r="C118" s="19" t="s">
        <v>94</v>
      </c>
      <c r="D118" s="19" t="s">
        <v>71</v>
      </c>
      <c r="E118" s="20" t="s">
        <v>72</v>
      </c>
      <c r="F118" s="21" t="s">
        <v>73</v>
      </c>
      <c r="G118" s="21" t="s">
        <v>74</v>
      </c>
      <c r="H118" s="19">
        <v>1000</v>
      </c>
      <c r="I118" s="19">
        <v>1000</v>
      </c>
      <c r="J118" s="19"/>
      <c r="K118" s="19"/>
      <c r="L118" s="19"/>
      <c r="M118" s="19"/>
      <c r="N118" s="19">
        <f t="shared" si="4"/>
        <v>0</v>
      </c>
      <c r="O118" s="19">
        <f t="shared" si="5"/>
        <v>1000</v>
      </c>
      <c r="P118" s="19">
        <f>+'01'!Q118+'02'!Q118+'03'!Q118</f>
        <v>0</v>
      </c>
      <c r="Q118" s="91">
        <f>+'04'!Q118+'05'!Q118+'06'!Q118</f>
        <v>0</v>
      </c>
      <c r="R118" s="19"/>
      <c r="S118" s="19"/>
      <c r="T118" s="53">
        <f t="shared" si="6"/>
        <v>0</v>
      </c>
      <c r="U118" s="19">
        <f>+'01'!T118+'02'!T118+'03'!T118</f>
        <v>0</v>
      </c>
      <c r="V118" s="91">
        <f>+'04'!T118+'05'!T118+'06'!T118</f>
        <v>0</v>
      </c>
      <c r="W118" s="19"/>
      <c r="X118" s="19"/>
      <c r="Y118" s="53">
        <f t="shared" si="7"/>
        <v>0</v>
      </c>
      <c r="Z118" s="85">
        <f>+T118-'06'!R118</f>
        <v>0</v>
      </c>
      <c r="AA118" s="85">
        <f>+Y118-'06'!U118</f>
        <v>0</v>
      </c>
    </row>
    <row r="119" spans="2:27" ht="20.25" customHeight="1">
      <c r="B119" s="19" t="s">
        <v>120</v>
      </c>
      <c r="C119" s="19" t="s">
        <v>94</v>
      </c>
      <c r="D119" s="19" t="s">
        <v>75</v>
      </c>
      <c r="E119" s="20" t="s">
        <v>76</v>
      </c>
      <c r="F119" s="21" t="s">
        <v>77</v>
      </c>
      <c r="G119" s="21" t="s">
        <v>78</v>
      </c>
      <c r="H119" s="19">
        <v>2000000</v>
      </c>
      <c r="I119" s="19">
        <v>2000000</v>
      </c>
      <c r="J119" s="19"/>
      <c r="K119" s="19"/>
      <c r="L119" s="19"/>
      <c r="M119" s="19"/>
      <c r="N119" s="19">
        <f t="shared" si="4"/>
        <v>0</v>
      </c>
      <c r="O119" s="19">
        <f t="shared" si="5"/>
        <v>2000000</v>
      </c>
      <c r="P119" s="19">
        <f>+'01'!Q119+'02'!Q119+'03'!Q119</f>
        <v>0</v>
      </c>
      <c r="Q119" s="91">
        <f>+'04'!Q119+'05'!Q119+'06'!Q119</f>
        <v>0</v>
      </c>
      <c r="R119" s="19"/>
      <c r="S119" s="19"/>
      <c r="T119" s="53">
        <f t="shared" si="6"/>
        <v>0</v>
      </c>
      <c r="U119" s="19">
        <f>+'01'!T119+'02'!T119+'03'!T119</f>
        <v>0</v>
      </c>
      <c r="V119" s="91">
        <f>+'04'!T119+'05'!T119+'06'!T119</f>
        <v>0</v>
      </c>
      <c r="W119" s="19"/>
      <c r="X119" s="19"/>
      <c r="Y119" s="53">
        <f t="shared" si="7"/>
        <v>0</v>
      </c>
      <c r="Z119" s="85">
        <f>+T119-'06'!R119</f>
        <v>0</v>
      </c>
      <c r="AA119" s="85">
        <f>+Y119-'06'!U119</f>
        <v>0</v>
      </c>
    </row>
    <row r="120" spans="2:27" ht="20.25" customHeight="1">
      <c r="B120" s="19" t="s">
        <v>120</v>
      </c>
      <c r="C120" s="19" t="s">
        <v>94</v>
      </c>
      <c r="D120" s="19" t="s">
        <v>79</v>
      </c>
      <c r="E120" s="20" t="s">
        <v>80</v>
      </c>
      <c r="F120" s="21" t="s">
        <v>81</v>
      </c>
      <c r="G120" s="21" t="s">
        <v>82</v>
      </c>
      <c r="H120" s="19">
        <v>1000</v>
      </c>
      <c r="I120" s="19">
        <v>1000</v>
      </c>
      <c r="J120" s="19"/>
      <c r="K120" s="19"/>
      <c r="L120" s="19"/>
      <c r="M120" s="19"/>
      <c r="N120" s="19">
        <f t="shared" si="4"/>
        <v>0</v>
      </c>
      <c r="O120" s="19">
        <f t="shared" si="5"/>
        <v>1000</v>
      </c>
      <c r="P120" s="19">
        <f>+'01'!Q120+'02'!Q120+'03'!Q120</f>
        <v>0</v>
      </c>
      <c r="Q120" s="91">
        <f>+'04'!Q120+'05'!Q120+'06'!Q120</f>
        <v>0</v>
      </c>
      <c r="R120" s="19"/>
      <c r="S120" s="19"/>
      <c r="T120" s="53">
        <f t="shared" si="6"/>
        <v>0</v>
      </c>
      <c r="U120" s="19">
        <f>+'01'!T120+'02'!T120+'03'!T120</f>
        <v>0</v>
      </c>
      <c r="V120" s="91">
        <f>+'04'!T120+'05'!T120+'06'!T120</f>
        <v>0</v>
      </c>
      <c r="W120" s="19"/>
      <c r="X120" s="19"/>
      <c r="Y120" s="53">
        <f t="shared" si="7"/>
        <v>0</v>
      </c>
      <c r="Z120" s="85">
        <f>+T120-'06'!R120</f>
        <v>0</v>
      </c>
      <c r="AA120" s="85">
        <f>+Y120-'06'!U120</f>
        <v>0</v>
      </c>
    </row>
    <row r="121" spans="2:27" ht="20.25" customHeight="1">
      <c r="B121" s="19" t="s">
        <v>120</v>
      </c>
      <c r="C121" s="19" t="s">
        <v>94</v>
      </c>
      <c r="D121" s="19" t="s">
        <v>83</v>
      </c>
      <c r="E121" s="20" t="s">
        <v>84</v>
      </c>
      <c r="F121" s="21" t="s">
        <v>85</v>
      </c>
      <c r="G121" s="21" t="s">
        <v>86</v>
      </c>
      <c r="H121" s="19">
        <v>1000</v>
      </c>
      <c r="I121" s="19">
        <v>1000</v>
      </c>
      <c r="J121" s="19"/>
      <c r="K121" s="19"/>
      <c r="L121" s="19"/>
      <c r="M121" s="19"/>
      <c r="N121" s="19">
        <f t="shared" si="4"/>
        <v>0</v>
      </c>
      <c r="O121" s="19">
        <f t="shared" si="5"/>
        <v>1000</v>
      </c>
      <c r="P121" s="19">
        <f>+'01'!Q121+'02'!Q121+'03'!Q121</f>
        <v>0</v>
      </c>
      <c r="Q121" s="91">
        <f>+'04'!Q121+'05'!Q121+'06'!Q121</f>
        <v>0</v>
      </c>
      <c r="R121" s="19"/>
      <c r="S121" s="19"/>
      <c r="T121" s="53">
        <f t="shared" si="6"/>
        <v>0</v>
      </c>
      <c r="U121" s="19">
        <f>+'01'!T121+'02'!T121+'03'!T121</f>
        <v>0</v>
      </c>
      <c r="V121" s="91">
        <f>+'04'!T121+'05'!T121+'06'!T121</f>
        <v>0</v>
      </c>
      <c r="W121" s="19"/>
      <c r="X121" s="19"/>
      <c r="Y121" s="53">
        <f t="shared" si="7"/>
        <v>0</v>
      </c>
      <c r="Z121" s="85">
        <f>+T121-'06'!R121</f>
        <v>0</v>
      </c>
      <c r="AA121" s="85">
        <f>+Y121-'06'!U121</f>
        <v>0</v>
      </c>
    </row>
    <row r="122" spans="2:27" ht="20.25" customHeight="1">
      <c r="B122" s="19" t="s">
        <v>120</v>
      </c>
      <c r="C122" s="19" t="s">
        <v>94</v>
      </c>
      <c r="D122" s="19" t="s">
        <v>87</v>
      </c>
      <c r="E122" s="20" t="s">
        <v>88</v>
      </c>
      <c r="F122" s="21" t="s">
        <v>89</v>
      </c>
      <c r="G122" s="21" t="s">
        <v>90</v>
      </c>
      <c r="H122" s="19">
        <v>1000</v>
      </c>
      <c r="I122" s="19">
        <v>1000</v>
      </c>
      <c r="J122" s="19"/>
      <c r="K122" s="19"/>
      <c r="L122" s="19"/>
      <c r="M122" s="19"/>
      <c r="N122" s="19">
        <f t="shared" si="4"/>
        <v>0</v>
      </c>
      <c r="O122" s="19">
        <f t="shared" si="5"/>
        <v>1000</v>
      </c>
      <c r="P122" s="19">
        <f>+'01'!Q122+'02'!Q122+'03'!Q122</f>
        <v>0</v>
      </c>
      <c r="Q122" s="91">
        <f>+'04'!Q122+'05'!Q122+'06'!Q122</f>
        <v>0</v>
      </c>
      <c r="R122" s="19"/>
      <c r="S122" s="19"/>
      <c r="T122" s="53">
        <f t="shared" si="6"/>
        <v>0</v>
      </c>
      <c r="U122" s="19">
        <f>+'01'!T122+'02'!T122+'03'!T122</f>
        <v>0</v>
      </c>
      <c r="V122" s="91">
        <f>+'04'!T122+'05'!T122+'06'!T122</f>
        <v>0</v>
      </c>
      <c r="W122" s="19"/>
      <c r="X122" s="19"/>
      <c r="Y122" s="53">
        <f t="shared" si="7"/>
        <v>0</v>
      </c>
      <c r="Z122" s="85">
        <f>+T122-'06'!R122</f>
        <v>0</v>
      </c>
      <c r="AA122" s="85">
        <f>+Y122-'06'!U122</f>
        <v>0</v>
      </c>
    </row>
    <row r="123" spans="2:27" ht="20.25" customHeight="1">
      <c r="B123" s="19" t="s">
        <v>120</v>
      </c>
      <c r="C123" s="19" t="s">
        <v>94</v>
      </c>
      <c r="D123" s="19" t="s">
        <v>91</v>
      </c>
      <c r="E123" s="20" t="s">
        <v>92</v>
      </c>
      <c r="F123" s="21" t="s">
        <v>42</v>
      </c>
      <c r="G123" s="21" t="s">
        <v>93</v>
      </c>
      <c r="H123" s="19">
        <v>1000</v>
      </c>
      <c r="I123" s="19">
        <v>1000</v>
      </c>
      <c r="J123" s="19"/>
      <c r="K123" s="19"/>
      <c r="L123" s="19"/>
      <c r="M123" s="19"/>
      <c r="N123" s="19">
        <f t="shared" si="4"/>
        <v>0</v>
      </c>
      <c r="O123" s="19">
        <f t="shared" si="5"/>
        <v>1000</v>
      </c>
      <c r="P123" s="19">
        <f>+'01'!Q123+'02'!Q123+'03'!Q123</f>
        <v>0</v>
      </c>
      <c r="Q123" s="91">
        <f>+'04'!Q123+'05'!Q123+'06'!Q123</f>
        <v>0</v>
      </c>
      <c r="R123" s="19"/>
      <c r="S123" s="19"/>
      <c r="T123" s="53">
        <f t="shared" si="6"/>
        <v>0</v>
      </c>
      <c r="U123" s="19">
        <f>+'01'!T123+'02'!T123+'03'!T123</f>
        <v>0</v>
      </c>
      <c r="V123" s="91">
        <f>+'04'!T123+'05'!T123+'06'!T123</f>
        <v>0</v>
      </c>
      <c r="W123" s="19"/>
      <c r="X123" s="19"/>
      <c r="Y123" s="53">
        <f t="shared" si="7"/>
        <v>0</v>
      </c>
      <c r="Z123" s="85">
        <f>+T123-'06'!R123</f>
        <v>0</v>
      </c>
      <c r="AA123" s="85">
        <f>+Y123-'06'!U123</f>
        <v>0</v>
      </c>
    </row>
    <row r="124" spans="2:27" ht="20.25" customHeight="1">
      <c r="B124" s="32" t="s">
        <v>120</v>
      </c>
      <c r="C124" s="32" t="s">
        <v>100</v>
      </c>
      <c r="D124" s="32"/>
      <c r="E124" s="33"/>
      <c r="F124" s="34"/>
      <c r="G124" s="34"/>
      <c r="H124" s="32">
        <v>133904629</v>
      </c>
      <c r="I124" s="32">
        <f>SUM(I125:I147)</f>
        <v>133904629</v>
      </c>
      <c r="J124" s="32">
        <f>SUM(J125:J147)</f>
        <v>0</v>
      </c>
      <c r="K124" s="32">
        <f>SUM(K125:K147)</f>
        <v>0</v>
      </c>
      <c r="L124" s="32">
        <f>SUM(L125:L147)</f>
        <v>0</v>
      </c>
      <c r="M124" s="32">
        <f>SUM(M125:M147)</f>
        <v>0</v>
      </c>
      <c r="N124" s="32">
        <f t="shared" si="4"/>
        <v>0</v>
      </c>
      <c r="O124" s="32">
        <f t="shared" si="5"/>
        <v>133904629</v>
      </c>
      <c r="P124" s="32">
        <f>+'01'!Q124+'02'!Q124+'03'!Q124</f>
        <v>37057547</v>
      </c>
      <c r="Q124" s="93">
        <f>+'04'!Q124+'05'!Q124+'06'!Q124</f>
        <v>37515960</v>
      </c>
      <c r="R124" s="32"/>
      <c r="S124" s="32">
        <f>SUM(S125:S147)</f>
        <v>0</v>
      </c>
      <c r="T124" s="53">
        <f t="shared" si="6"/>
        <v>74573507</v>
      </c>
      <c r="U124" s="32">
        <f>+'01'!T124+'02'!T124+'03'!T124</f>
        <v>18786356</v>
      </c>
      <c r="V124" s="93">
        <f>+'04'!T124+'05'!T124+'06'!T124</f>
        <v>30054622</v>
      </c>
      <c r="W124" s="32"/>
      <c r="X124" s="32">
        <f>SUM(X125:X147)</f>
        <v>0</v>
      </c>
      <c r="Y124" s="53">
        <f t="shared" si="7"/>
        <v>48840978</v>
      </c>
      <c r="Z124" s="85">
        <f>+T124-'06'!R124</f>
        <v>0</v>
      </c>
      <c r="AA124" s="85">
        <f>+Y124-'06'!U124</f>
        <v>0</v>
      </c>
    </row>
    <row r="125" spans="2:27" ht="20.25" customHeight="1">
      <c r="B125" s="19" t="s">
        <v>120</v>
      </c>
      <c r="C125" s="19" t="s">
        <v>100</v>
      </c>
      <c r="D125" s="19" t="s">
        <v>49</v>
      </c>
      <c r="E125" s="20" t="s">
        <v>95</v>
      </c>
      <c r="F125" s="21" t="s">
        <v>42</v>
      </c>
      <c r="G125" s="21" t="s">
        <v>96</v>
      </c>
      <c r="H125" s="19">
        <v>1000</v>
      </c>
      <c r="I125" s="19">
        <v>1000</v>
      </c>
      <c r="J125" s="19"/>
      <c r="K125" s="19"/>
      <c r="L125" s="19"/>
      <c r="M125" s="19"/>
      <c r="N125" s="19">
        <f t="shared" si="4"/>
        <v>0</v>
      </c>
      <c r="O125" s="19">
        <f t="shared" si="5"/>
        <v>1000</v>
      </c>
      <c r="P125" s="19">
        <f>+'01'!Q125+'02'!Q125+'03'!Q125</f>
        <v>0</v>
      </c>
      <c r="Q125" s="91">
        <f>+'04'!Q125+'05'!Q125+'06'!Q125</f>
        <v>0</v>
      </c>
      <c r="R125" s="19"/>
      <c r="S125" s="19"/>
      <c r="T125" s="53">
        <f t="shared" si="6"/>
        <v>0</v>
      </c>
      <c r="U125" s="19">
        <f>+'01'!T125+'02'!T125+'03'!T125</f>
        <v>0</v>
      </c>
      <c r="V125" s="91">
        <f>+'04'!T125+'05'!T125+'06'!T125</f>
        <v>0</v>
      </c>
      <c r="W125" s="19"/>
      <c r="X125" s="19"/>
      <c r="Y125" s="53">
        <f t="shared" si="7"/>
        <v>0</v>
      </c>
      <c r="Z125" s="85">
        <f>+T125-'06'!R125</f>
        <v>0</v>
      </c>
      <c r="AA125" s="85">
        <f>+Y125-'06'!U125</f>
        <v>0</v>
      </c>
    </row>
    <row r="126" spans="2:27" ht="20.25" customHeight="1">
      <c r="B126" s="19" t="s">
        <v>120</v>
      </c>
      <c r="C126" s="19" t="s">
        <v>100</v>
      </c>
      <c r="D126" s="19" t="s">
        <v>101</v>
      </c>
      <c r="E126" s="20" t="s">
        <v>95</v>
      </c>
      <c r="F126" s="21" t="s">
        <v>42</v>
      </c>
      <c r="G126" s="21" t="s">
        <v>96</v>
      </c>
      <c r="H126" s="19">
        <v>1712640</v>
      </c>
      <c r="I126" s="19">
        <v>1712640</v>
      </c>
      <c r="J126" s="19"/>
      <c r="K126" s="19"/>
      <c r="L126" s="19"/>
      <c r="M126" s="19"/>
      <c r="N126" s="19">
        <f t="shared" si="4"/>
        <v>0</v>
      </c>
      <c r="O126" s="19">
        <f t="shared" si="5"/>
        <v>1712640</v>
      </c>
      <c r="P126" s="19">
        <f>+'01'!Q126+'02'!Q126+'03'!Q126</f>
        <v>3230674</v>
      </c>
      <c r="Q126" s="91">
        <f>+'04'!Q126+'05'!Q126+'06'!Q126</f>
        <v>3249960</v>
      </c>
      <c r="R126" s="19"/>
      <c r="S126" s="19"/>
      <c r="T126" s="53">
        <f t="shared" si="6"/>
        <v>6480634</v>
      </c>
      <c r="U126" s="19">
        <f>+'01'!T126+'02'!T126+'03'!T126</f>
        <v>1986907</v>
      </c>
      <c r="V126" s="91">
        <f>+'04'!T126+'05'!T126+'06'!T126</f>
        <v>2277664</v>
      </c>
      <c r="W126" s="19"/>
      <c r="X126" s="19"/>
      <c r="Y126" s="53">
        <f t="shared" si="7"/>
        <v>4264571</v>
      </c>
      <c r="Z126" s="85">
        <f>+T126-'06'!R126</f>
        <v>0</v>
      </c>
      <c r="AA126" s="85">
        <f>+Y126-'06'!U126</f>
        <v>0</v>
      </c>
    </row>
    <row r="127" spans="2:27" ht="20.25" customHeight="1">
      <c r="B127" s="19" t="s">
        <v>120</v>
      </c>
      <c r="C127" s="19" t="s">
        <v>100</v>
      </c>
      <c r="D127" s="19" t="s">
        <v>102</v>
      </c>
      <c r="E127" s="20" t="s">
        <v>95</v>
      </c>
      <c r="F127" s="21" t="s">
        <v>42</v>
      </c>
      <c r="G127" s="21" t="s">
        <v>96</v>
      </c>
      <c r="H127" s="19">
        <v>28427121</v>
      </c>
      <c r="I127" s="19">
        <v>28427121</v>
      </c>
      <c r="J127" s="19"/>
      <c r="K127" s="19"/>
      <c r="L127" s="19"/>
      <c r="M127" s="19"/>
      <c r="N127" s="19">
        <f t="shared" si="4"/>
        <v>0</v>
      </c>
      <c r="O127" s="19">
        <f t="shared" si="5"/>
        <v>28427121</v>
      </c>
      <c r="P127" s="19">
        <f>+'01'!Q127+'02'!Q127+'03'!Q127</f>
        <v>10845833</v>
      </c>
      <c r="Q127" s="91">
        <f>+'04'!Q127+'05'!Q127+'06'!Q127</f>
        <v>10910579</v>
      </c>
      <c r="R127" s="19"/>
      <c r="S127" s="19"/>
      <c r="T127" s="53">
        <f t="shared" si="6"/>
        <v>21756412</v>
      </c>
      <c r="U127" s="19">
        <f>+'01'!T127+'02'!T127+'03'!T127</f>
        <v>6670325</v>
      </c>
      <c r="V127" s="91">
        <f>+'04'!T127+'05'!T127+'06'!T127</f>
        <v>7646443</v>
      </c>
      <c r="W127" s="19"/>
      <c r="X127" s="19"/>
      <c r="Y127" s="53">
        <f t="shared" si="7"/>
        <v>14316768</v>
      </c>
      <c r="Z127" s="85">
        <f>+T127-'06'!R127</f>
        <v>0</v>
      </c>
      <c r="AA127" s="85">
        <f>+Y127-'06'!U127</f>
        <v>0</v>
      </c>
    </row>
    <row r="128" spans="2:27" ht="20.25" customHeight="1">
      <c r="B128" s="19" t="s">
        <v>120</v>
      </c>
      <c r="C128" s="19" t="s">
        <v>100</v>
      </c>
      <c r="D128" s="19" t="s">
        <v>103</v>
      </c>
      <c r="E128" s="20" t="s">
        <v>95</v>
      </c>
      <c r="F128" s="21" t="s">
        <v>42</v>
      </c>
      <c r="G128" s="21" t="s">
        <v>96</v>
      </c>
      <c r="H128" s="19">
        <v>20072947</v>
      </c>
      <c r="I128" s="19">
        <v>20072947</v>
      </c>
      <c r="J128" s="19"/>
      <c r="K128" s="19"/>
      <c r="L128" s="19"/>
      <c r="M128" s="19"/>
      <c r="N128" s="19">
        <f t="shared" si="4"/>
        <v>0</v>
      </c>
      <c r="O128" s="19">
        <f t="shared" si="5"/>
        <v>20072947</v>
      </c>
      <c r="P128" s="19">
        <f>+'01'!Q128+'02'!Q128+'03'!Q128</f>
        <v>5999824</v>
      </c>
      <c r="Q128" s="91">
        <f>+'04'!Q128+'05'!Q128+'06'!Q128</f>
        <v>6035641</v>
      </c>
      <c r="R128" s="19"/>
      <c r="S128" s="19"/>
      <c r="T128" s="53">
        <f t="shared" si="6"/>
        <v>12035465</v>
      </c>
      <c r="U128" s="19">
        <f>+'01'!T128+'02'!T128+'03'!T128</f>
        <v>3689968</v>
      </c>
      <c r="V128" s="91">
        <f>+'04'!T128+'05'!T128+'06'!T128</f>
        <v>4229947</v>
      </c>
      <c r="W128" s="19"/>
      <c r="X128" s="19"/>
      <c r="Y128" s="53">
        <f t="shared" si="7"/>
        <v>7919915</v>
      </c>
      <c r="Z128" s="85">
        <f>+T128-'06'!R128</f>
        <v>0</v>
      </c>
      <c r="AA128" s="85">
        <f>+Y128-'06'!U128</f>
        <v>0</v>
      </c>
    </row>
    <row r="129" spans="2:27" ht="20.25" customHeight="1">
      <c r="B129" s="19" t="s">
        <v>120</v>
      </c>
      <c r="C129" s="19" t="s">
        <v>100</v>
      </c>
      <c r="D129" s="19" t="s">
        <v>104</v>
      </c>
      <c r="E129" s="20" t="s">
        <v>95</v>
      </c>
      <c r="F129" s="21" t="s">
        <v>42</v>
      </c>
      <c r="G129" s="21" t="s">
        <v>96</v>
      </c>
      <c r="H129" s="19">
        <v>3735443</v>
      </c>
      <c r="I129" s="19">
        <v>3735443</v>
      </c>
      <c r="J129" s="19"/>
      <c r="K129" s="19"/>
      <c r="L129" s="19"/>
      <c r="M129" s="19"/>
      <c r="N129" s="19">
        <f t="shared" si="4"/>
        <v>0</v>
      </c>
      <c r="O129" s="19">
        <f t="shared" si="5"/>
        <v>3735443</v>
      </c>
      <c r="P129" s="19">
        <f>+'01'!Q129+'02'!Q129+'03'!Q129</f>
        <v>0</v>
      </c>
      <c r="Q129" s="91">
        <f>+'04'!Q129+'05'!Q129+'06'!Q129</f>
        <v>0</v>
      </c>
      <c r="R129" s="19"/>
      <c r="S129" s="19"/>
      <c r="T129" s="53">
        <f t="shared" si="6"/>
        <v>0</v>
      </c>
      <c r="U129" s="19">
        <f>+'01'!T129+'02'!T129+'03'!T129</f>
        <v>0</v>
      </c>
      <c r="V129" s="91">
        <f>+'04'!T129+'05'!T129+'06'!T129</f>
        <v>0</v>
      </c>
      <c r="W129" s="19"/>
      <c r="X129" s="19"/>
      <c r="Y129" s="53">
        <f t="shared" si="7"/>
        <v>0</v>
      </c>
      <c r="Z129" s="85">
        <f>+T129-'06'!R129</f>
        <v>0</v>
      </c>
      <c r="AA129" s="85">
        <f>+Y129-'06'!U129</f>
        <v>0</v>
      </c>
    </row>
    <row r="130" spans="2:27" ht="20.25" customHeight="1">
      <c r="B130" s="19" t="s">
        <v>120</v>
      </c>
      <c r="C130" s="19" t="s">
        <v>100</v>
      </c>
      <c r="D130" s="19" t="s">
        <v>105</v>
      </c>
      <c r="E130" s="20" t="s">
        <v>95</v>
      </c>
      <c r="F130" s="21" t="s">
        <v>42</v>
      </c>
      <c r="G130" s="21" t="s">
        <v>96</v>
      </c>
      <c r="H130" s="19">
        <v>8138410</v>
      </c>
      <c r="I130" s="19">
        <v>8138410</v>
      </c>
      <c r="J130" s="19"/>
      <c r="K130" s="19"/>
      <c r="L130" s="19"/>
      <c r="M130" s="19"/>
      <c r="N130" s="19">
        <f t="shared" si="4"/>
        <v>0</v>
      </c>
      <c r="O130" s="19">
        <f t="shared" si="5"/>
        <v>8138410</v>
      </c>
      <c r="P130" s="19">
        <f>+'01'!Q130+'02'!Q130+'03'!Q130</f>
        <v>0</v>
      </c>
      <c r="Q130" s="91">
        <f>+'04'!Q130+'05'!Q130+'06'!Q130</f>
        <v>0</v>
      </c>
      <c r="R130" s="19"/>
      <c r="S130" s="19"/>
      <c r="T130" s="53">
        <f t="shared" si="6"/>
        <v>0</v>
      </c>
      <c r="U130" s="19">
        <f>+'01'!T130+'02'!T130+'03'!T130</f>
        <v>0</v>
      </c>
      <c r="V130" s="91">
        <f>+'04'!T130+'05'!T130+'06'!T130</f>
        <v>0</v>
      </c>
      <c r="W130" s="19"/>
      <c r="X130" s="19"/>
      <c r="Y130" s="53">
        <f t="shared" si="7"/>
        <v>0</v>
      </c>
      <c r="Z130" s="85">
        <f>+T130-'06'!R130</f>
        <v>0</v>
      </c>
      <c r="AA130" s="85">
        <f>+Y130-'06'!U130</f>
        <v>0</v>
      </c>
    </row>
    <row r="131" spans="2:27" ht="20.25" customHeight="1">
      <c r="B131" s="19" t="s">
        <v>120</v>
      </c>
      <c r="C131" s="19" t="s">
        <v>100</v>
      </c>
      <c r="D131" s="19" t="s">
        <v>106</v>
      </c>
      <c r="E131" s="20" t="s">
        <v>95</v>
      </c>
      <c r="F131" s="21" t="s">
        <v>42</v>
      </c>
      <c r="G131" s="21" t="s">
        <v>96</v>
      </c>
      <c r="H131" s="19">
        <v>5340202</v>
      </c>
      <c r="I131" s="19">
        <v>5340202</v>
      </c>
      <c r="J131" s="19"/>
      <c r="K131" s="19"/>
      <c r="L131" s="19"/>
      <c r="M131" s="19"/>
      <c r="N131" s="19">
        <f t="shared" si="4"/>
        <v>0</v>
      </c>
      <c r="O131" s="19">
        <f t="shared" si="5"/>
        <v>5340202</v>
      </c>
      <c r="P131" s="19">
        <f>+'01'!Q131+'02'!Q131+'03'!Q131</f>
        <v>2999911</v>
      </c>
      <c r="Q131" s="91">
        <f>+'04'!Q131+'05'!Q131+'06'!Q131</f>
        <v>3017820</v>
      </c>
      <c r="R131" s="19"/>
      <c r="S131" s="19"/>
      <c r="T131" s="53">
        <f t="shared" si="6"/>
        <v>6017731</v>
      </c>
      <c r="U131" s="19">
        <f>+'01'!T131+'02'!T131+'03'!T131</f>
        <v>1844983</v>
      </c>
      <c r="V131" s="91">
        <f>+'04'!T131+'05'!T131+'06'!T131</f>
        <v>2114974</v>
      </c>
      <c r="W131" s="19"/>
      <c r="X131" s="19"/>
      <c r="Y131" s="53">
        <f t="shared" si="7"/>
        <v>3959957</v>
      </c>
      <c r="Z131" s="85">
        <f>+T131-'06'!R131</f>
        <v>0</v>
      </c>
      <c r="AA131" s="85">
        <f>+Y131-'06'!U131</f>
        <v>0</v>
      </c>
    </row>
    <row r="132" spans="2:27" ht="20.25" customHeight="1">
      <c r="B132" s="19" t="s">
        <v>120</v>
      </c>
      <c r="C132" s="19" t="s">
        <v>100</v>
      </c>
      <c r="D132" s="19" t="s">
        <v>50</v>
      </c>
      <c r="E132" s="20" t="s">
        <v>51</v>
      </c>
      <c r="F132" s="21" t="s">
        <v>52</v>
      </c>
      <c r="G132" s="21" t="s">
        <v>53</v>
      </c>
      <c r="H132" s="19">
        <v>2150000</v>
      </c>
      <c r="I132" s="19">
        <v>2150000</v>
      </c>
      <c r="J132" s="19"/>
      <c r="K132" s="19"/>
      <c r="L132" s="19"/>
      <c r="M132" s="19"/>
      <c r="N132" s="19">
        <f t="shared" si="4"/>
        <v>0</v>
      </c>
      <c r="O132" s="19">
        <f t="shared" si="5"/>
        <v>2150000</v>
      </c>
      <c r="P132" s="19">
        <f>+'01'!Q132+'02'!Q132+'03'!Q132</f>
        <v>379367</v>
      </c>
      <c r="Q132" s="91">
        <f>+'04'!Q132+'05'!Q132+'06'!Q132</f>
        <v>599870</v>
      </c>
      <c r="R132" s="19"/>
      <c r="S132" s="19"/>
      <c r="T132" s="53">
        <f t="shared" si="6"/>
        <v>979237</v>
      </c>
      <c r="U132" s="19">
        <f>+'01'!T132+'02'!T132+'03'!T132</f>
        <v>78395</v>
      </c>
      <c r="V132" s="91">
        <f>+'04'!T132+'05'!T132+'06'!T132</f>
        <v>129117</v>
      </c>
      <c r="W132" s="19"/>
      <c r="X132" s="19"/>
      <c r="Y132" s="53">
        <f t="shared" si="7"/>
        <v>207512</v>
      </c>
      <c r="Z132" s="85">
        <f>+T132-'06'!R132</f>
        <v>0</v>
      </c>
      <c r="AA132" s="85">
        <f>+Y132-'06'!U132</f>
        <v>0</v>
      </c>
    </row>
    <row r="133" spans="2:27" ht="20.25" customHeight="1">
      <c r="B133" s="19" t="s">
        <v>120</v>
      </c>
      <c r="C133" s="19" t="s">
        <v>100</v>
      </c>
      <c r="D133" s="19" t="s">
        <v>107</v>
      </c>
      <c r="E133" s="20" t="s">
        <v>108</v>
      </c>
      <c r="F133" s="21" t="s">
        <v>56</v>
      </c>
      <c r="G133" s="21" t="s">
        <v>109</v>
      </c>
      <c r="H133" s="19">
        <v>12734501</v>
      </c>
      <c r="I133" s="19">
        <v>12734501</v>
      </c>
      <c r="J133" s="19"/>
      <c r="K133" s="19"/>
      <c r="L133" s="19"/>
      <c r="M133" s="19"/>
      <c r="N133" s="19">
        <f t="shared" si="4"/>
        <v>0</v>
      </c>
      <c r="O133" s="19">
        <f t="shared" si="5"/>
        <v>12734501</v>
      </c>
      <c r="P133" s="19">
        <f>+'01'!Q133+'02'!Q133+'03'!Q133</f>
        <v>1904271</v>
      </c>
      <c r="Q133" s="91">
        <f>+'04'!Q133+'05'!Q133+'06'!Q133</f>
        <v>1918292</v>
      </c>
      <c r="R133" s="19"/>
      <c r="S133" s="19"/>
      <c r="T133" s="53">
        <f t="shared" si="6"/>
        <v>3822563</v>
      </c>
      <c r="U133" s="19">
        <f>+'01'!T133+'02'!T133+'03'!T133</f>
        <v>632209</v>
      </c>
      <c r="V133" s="91">
        <f>+'04'!T133+'05'!T133+'06'!T133</f>
        <v>1911906</v>
      </c>
      <c r="W133" s="19"/>
      <c r="X133" s="19"/>
      <c r="Y133" s="53">
        <f t="shared" si="7"/>
        <v>2544115</v>
      </c>
      <c r="Z133" s="85">
        <f>+T133-'06'!R133</f>
        <v>0</v>
      </c>
      <c r="AA133" s="85">
        <f>+Y133-'06'!U133</f>
        <v>0</v>
      </c>
    </row>
    <row r="134" spans="2:27" ht="20.25" customHeight="1">
      <c r="B134" s="19" t="s">
        <v>120</v>
      </c>
      <c r="C134" s="19" t="s">
        <v>100</v>
      </c>
      <c r="D134" s="19" t="s">
        <v>110</v>
      </c>
      <c r="E134" s="20" t="s">
        <v>108</v>
      </c>
      <c r="F134" s="21" t="s">
        <v>56</v>
      </c>
      <c r="G134" s="21" t="s">
        <v>109</v>
      </c>
      <c r="H134" s="19">
        <v>20981046</v>
      </c>
      <c r="I134" s="19">
        <v>20981046</v>
      </c>
      <c r="J134" s="19"/>
      <c r="K134" s="19"/>
      <c r="L134" s="19"/>
      <c r="M134" s="19"/>
      <c r="N134" s="19">
        <f t="shared" si="4"/>
        <v>0</v>
      </c>
      <c r="O134" s="19">
        <f t="shared" si="5"/>
        <v>20981046</v>
      </c>
      <c r="P134" s="19">
        <f>+'01'!Q134+'02'!Q134+'03'!Q134</f>
        <v>6392911</v>
      </c>
      <c r="Q134" s="91">
        <f>+'04'!Q134+'05'!Q134+'06'!Q134</f>
        <v>6439982</v>
      </c>
      <c r="R134" s="19"/>
      <c r="S134" s="19"/>
      <c r="T134" s="53">
        <f t="shared" si="6"/>
        <v>12832893</v>
      </c>
      <c r="U134" s="19">
        <f>+'01'!T134+'02'!T134+'03'!T134</f>
        <v>2122416</v>
      </c>
      <c r="V134" s="91">
        <f>+'04'!T134+'05'!T134+'06'!T134</f>
        <v>6418544</v>
      </c>
      <c r="W134" s="19"/>
      <c r="X134" s="19"/>
      <c r="Y134" s="53">
        <f t="shared" si="7"/>
        <v>8540960</v>
      </c>
      <c r="Z134" s="85">
        <f>+T134-'06'!R134</f>
        <v>0</v>
      </c>
      <c r="AA134" s="85">
        <f>+Y134-'06'!U134</f>
        <v>0</v>
      </c>
    </row>
    <row r="135" spans="2:27" ht="20.25" customHeight="1">
      <c r="B135" s="19" t="s">
        <v>120</v>
      </c>
      <c r="C135" s="19" t="s">
        <v>100</v>
      </c>
      <c r="D135" s="19" t="s">
        <v>111</v>
      </c>
      <c r="E135" s="20" t="s">
        <v>108</v>
      </c>
      <c r="F135" s="21" t="s">
        <v>56</v>
      </c>
      <c r="G135" s="21" t="s">
        <v>109</v>
      </c>
      <c r="H135" s="19">
        <v>8864154</v>
      </c>
      <c r="I135" s="19">
        <v>8864154</v>
      </c>
      <c r="J135" s="19"/>
      <c r="K135" s="19"/>
      <c r="L135" s="19"/>
      <c r="M135" s="19"/>
      <c r="N135" s="19">
        <f t="shared" si="4"/>
        <v>0</v>
      </c>
      <c r="O135" s="19">
        <f t="shared" si="5"/>
        <v>8864154</v>
      </c>
      <c r="P135" s="19">
        <f>+'01'!Q135+'02'!Q135+'03'!Q135</f>
        <v>3536502</v>
      </c>
      <c r="Q135" s="91">
        <f>+'04'!Q135+'05'!Q135+'06'!Q135</f>
        <v>3562543</v>
      </c>
      <c r="R135" s="19"/>
      <c r="S135" s="19"/>
      <c r="T135" s="53">
        <f t="shared" si="6"/>
        <v>7099045</v>
      </c>
      <c r="U135" s="19">
        <f>+'01'!T135+'02'!T135+'03'!T135</f>
        <v>1174101</v>
      </c>
      <c r="V135" s="91">
        <f>+'04'!T135+'05'!T135+'06'!T135</f>
        <v>3550683</v>
      </c>
      <c r="W135" s="19"/>
      <c r="X135" s="19"/>
      <c r="Y135" s="53">
        <f t="shared" si="7"/>
        <v>4724784</v>
      </c>
      <c r="Z135" s="85">
        <f>+T135-'06'!R135</f>
        <v>0</v>
      </c>
      <c r="AA135" s="85">
        <f>+Y135-'06'!U135</f>
        <v>0</v>
      </c>
    </row>
    <row r="136" spans="2:27" ht="20.25" customHeight="1">
      <c r="B136" s="19" t="s">
        <v>120</v>
      </c>
      <c r="C136" s="19" t="s">
        <v>100</v>
      </c>
      <c r="D136" s="19" t="s">
        <v>112</v>
      </c>
      <c r="E136" s="20" t="s">
        <v>108</v>
      </c>
      <c r="F136" s="21" t="s">
        <v>56</v>
      </c>
      <c r="G136" s="21" t="s">
        <v>109</v>
      </c>
      <c r="H136" s="19">
        <v>2411615</v>
      </c>
      <c r="I136" s="19">
        <v>2411615</v>
      </c>
      <c r="J136" s="19"/>
      <c r="K136" s="19"/>
      <c r="L136" s="19"/>
      <c r="M136" s="19"/>
      <c r="N136" s="19">
        <f t="shared" si="4"/>
        <v>0</v>
      </c>
      <c r="O136" s="19">
        <f t="shared" si="5"/>
        <v>2411615</v>
      </c>
      <c r="P136" s="19">
        <f>+'01'!Q136+'02'!Q136+'03'!Q136</f>
        <v>0</v>
      </c>
      <c r="Q136" s="91">
        <f>+'04'!Q136+'05'!Q136+'06'!Q136</f>
        <v>0</v>
      </c>
      <c r="R136" s="19"/>
      <c r="S136" s="19"/>
      <c r="T136" s="53">
        <f t="shared" si="6"/>
        <v>0</v>
      </c>
      <c r="U136" s="19">
        <f>+'01'!T136+'02'!T136+'03'!T136</f>
        <v>0</v>
      </c>
      <c r="V136" s="91">
        <f>+'04'!T136+'05'!T136+'06'!T136</f>
        <v>0</v>
      </c>
      <c r="W136" s="19"/>
      <c r="X136" s="19"/>
      <c r="Y136" s="53">
        <f t="shared" si="7"/>
        <v>0</v>
      </c>
      <c r="Z136" s="85">
        <f>+T136-'06'!R136</f>
        <v>0</v>
      </c>
      <c r="AA136" s="85">
        <f>+Y136-'06'!U136</f>
        <v>0</v>
      </c>
    </row>
    <row r="137" spans="2:27" ht="20.25" customHeight="1">
      <c r="B137" s="19" t="s">
        <v>120</v>
      </c>
      <c r="C137" s="19" t="s">
        <v>100</v>
      </c>
      <c r="D137" s="19" t="s">
        <v>113</v>
      </c>
      <c r="E137" s="20" t="s">
        <v>108</v>
      </c>
      <c r="F137" s="21" t="s">
        <v>56</v>
      </c>
      <c r="G137" s="21" t="s">
        <v>109</v>
      </c>
      <c r="H137" s="19">
        <v>8681812</v>
      </c>
      <c r="I137" s="19">
        <v>8681812</v>
      </c>
      <c r="J137" s="19"/>
      <c r="K137" s="19"/>
      <c r="L137" s="19"/>
      <c r="M137" s="19"/>
      <c r="N137" s="19">
        <f t="shared" si="4"/>
        <v>0</v>
      </c>
      <c r="O137" s="19">
        <f t="shared" si="5"/>
        <v>8681812</v>
      </c>
      <c r="P137" s="19">
        <f>+'01'!Q137+'02'!Q137+'03'!Q137</f>
        <v>0</v>
      </c>
      <c r="Q137" s="91">
        <f>+'04'!Q137+'05'!Q137+'06'!Q137</f>
        <v>0</v>
      </c>
      <c r="R137" s="19"/>
      <c r="S137" s="19"/>
      <c r="T137" s="53">
        <f t="shared" si="6"/>
        <v>0</v>
      </c>
      <c r="U137" s="19">
        <f>+'01'!T137+'02'!T137+'03'!T137</f>
        <v>0</v>
      </c>
      <c r="V137" s="91">
        <f>+'04'!T137+'05'!T137+'06'!T137</f>
        <v>0</v>
      </c>
      <c r="W137" s="19"/>
      <c r="X137" s="19"/>
      <c r="Y137" s="53">
        <f t="shared" si="7"/>
        <v>0</v>
      </c>
      <c r="Z137" s="85">
        <f>+T137-'06'!R137</f>
        <v>0</v>
      </c>
      <c r="AA137" s="85">
        <f>+Y137-'06'!U137</f>
        <v>0</v>
      </c>
    </row>
    <row r="138" spans="2:27" ht="20.25" customHeight="1">
      <c r="B138" s="19" t="s">
        <v>120</v>
      </c>
      <c r="C138" s="19" t="s">
        <v>100</v>
      </c>
      <c r="D138" s="19" t="s">
        <v>114</v>
      </c>
      <c r="E138" s="20" t="s">
        <v>108</v>
      </c>
      <c r="F138" s="21" t="s">
        <v>56</v>
      </c>
      <c r="G138" s="21" t="s">
        <v>109</v>
      </c>
      <c r="H138" s="19">
        <v>5146738</v>
      </c>
      <c r="I138" s="19">
        <v>5146738</v>
      </c>
      <c r="J138" s="19"/>
      <c r="K138" s="19"/>
      <c r="L138" s="19"/>
      <c r="M138" s="19"/>
      <c r="N138" s="19">
        <f t="shared" si="4"/>
        <v>0</v>
      </c>
      <c r="O138" s="19">
        <f t="shared" si="5"/>
        <v>5146738</v>
      </c>
      <c r="P138" s="19">
        <f>+'01'!Q138+'02'!Q138+'03'!Q138</f>
        <v>1768254</v>
      </c>
      <c r="Q138" s="91">
        <f>+'04'!Q138+'05'!Q138+'06'!Q138</f>
        <v>1781273</v>
      </c>
      <c r="R138" s="19"/>
      <c r="S138" s="19"/>
      <c r="T138" s="53">
        <f t="shared" si="6"/>
        <v>3549527</v>
      </c>
      <c r="U138" s="19">
        <f>+'01'!T138+'02'!T138+'03'!T138</f>
        <v>587052</v>
      </c>
      <c r="V138" s="91">
        <f>+'04'!T138+'05'!T138+'06'!T138</f>
        <v>1775344</v>
      </c>
      <c r="W138" s="19"/>
      <c r="X138" s="19"/>
      <c r="Y138" s="53">
        <f t="shared" si="7"/>
        <v>2362396</v>
      </c>
      <c r="Z138" s="85">
        <f>+T138-'06'!R138</f>
        <v>0</v>
      </c>
      <c r="AA138" s="85">
        <f>+Y138-'06'!U138</f>
        <v>0</v>
      </c>
    </row>
    <row r="139" spans="2:27" ht="20.25" customHeight="1">
      <c r="B139" s="19" t="s">
        <v>120</v>
      </c>
      <c r="C139" s="19" t="s">
        <v>100</v>
      </c>
      <c r="D139" s="19" t="s">
        <v>115</v>
      </c>
      <c r="E139" s="20" t="s">
        <v>69</v>
      </c>
      <c r="F139" s="21" t="s">
        <v>42</v>
      </c>
      <c r="G139" s="21" t="s">
        <v>70</v>
      </c>
      <c r="H139" s="19">
        <v>1000</v>
      </c>
      <c r="I139" s="19">
        <v>1000</v>
      </c>
      <c r="J139" s="19"/>
      <c r="K139" s="19"/>
      <c r="L139" s="19"/>
      <c r="M139" s="19"/>
      <c r="N139" s="19">
        <f t="shared" si="4"/>
        <v>0</v>
      </c>
      <c r="O139" s="19">
        <f t="shared" si="5"/>
        <v>1000</v>
      </c>
      <c r="P139" s="19">
        <f>+'01'!Q139+'02'!Q139+'03'!Q139</f>
        <v>0</v>
      </c>
      <c r="Q139" s="91">
        <f>+'04'!Q139+'05'!Q139+'06'!Q139</f>
        <v>0</v>
      </c>
      <c r="R139" s="19"/>
      <c r="S139" s="19"/>
      <c r="T139" s="53">
        <f t="shared" si="6"/>
        <v>0</v>
      </c>
      <c r="U139" s="19">
        <f>+'01'!T139+'02'!T139+'03'!T139</f>
        <v>0</v>
      </c>
      <c r="V139" s="91">
        <f>+'04'!T139+'05'!T139+'06'!T139</f>
        <v>0</v>
      </c>
      <c r="W139" s="19"/>
      <c r="X139" s="19"/>
      <c r="Y139" s="53">
        <f t="shared" si="7"/>
        <v>0</v>
      </c>
      <c r="Z139" s="85">
        <f>+T139-'06'!R139</f>
        <v>0</v>
      </c>
      <c r="AA139" s="85">
        <f>+Y139-'06'!U139</f>
        <v>0</v>
      </c>
    </row>
    <row r="140" spans="2:27" ht="20.25" customHeight="1">
      <c r="B140" s="19" t="s">
        <v>120</v>
      </c>
      <c r="C140" s="19" t="s">
        <v>100</v>
      </c>
      <c r="D140" s="19" t="s">
        <v>61</v>
      </c>
      <c r="E140" s="20" t="s">
        <v>62</v>
      </c>
      <c r="F140" s="21" t="s">
        <v>63</v>
      </c>
      <c r="G140" s="21" t="s">
        <v>64</v>
      </c>
      <c r="H140" s="19">
        <v>1500000</v>
      </c>
      <c r="I140" s="19">
        <v>1500000</v>
      </c>
      <c r="J140" s="19"/>
      <c r="K140" s="19"/>
      <c r="L140" s="19"/>
      <c r="M140" s="19"/>
      <c r="N140" s="19">
        <f t="shared" ref="N140:N147" si="8">+J140+K140+L140+M140</f>
        <v>0</v>
      </c>
      <c r="O140" s="19">
        <f t="shared" ref="O140:O147" si="9">+I140+N140</f>
        <v>1500000</v>
      </c>
      <c r="P140" s="19">
        <f>+'01'!Q140+'02'!Q140+'03'!Q140</f>
        <v>0</v>
      </c>
      <c r="Q140" s="91">
        <f>+'04'!Q140+'05'!Q140+'06'!Q140</f>
        <v>0</v>
      </c>
      <c r="R140" s="19"/>
      <c r="S140" s="19"/>
      <c r="T140" s="53">
        <f t="shared" ref="T140:T147" si="10">+P140+Q140+R140+S140</f>
        <v>0</v>
      </c>
      <c r="U140" s="19">
        <f>+'01'!T140+'02'!T140+'03'!T140</f>
        <v>0</v>
      </c>
      <c r="V140" s="91">
        <f>+'04'!T140+'05'!T140+'06'!T140</f>
        <v>0</v>
      </c>
      <c r="W140" s="19"/>
      <c r="X140" s="19"/>
      <c r="Y140" s="53">
        <f t="shared" ref="Y140:Y147" si="11">+U140+V140+W140+X140</f>
        <v>0</v>
      </c>
      <c r="Z140" s="85">
        <f>+T140-'06'!R140</f>
        <v>0</v>
      </c>
      <c r="AA140" s="85">
        <f>+Y140-'06'!U140</f>
        <v>0</v>
      </c>
    </row>
    <row r="141" spans="2:27" ht="20.25" customHeight="1">
      <c r="B141" s="19" t="s">
        <v>120</v>
      </c>
      <c r="C141" s="19" t="s">
        <v>100</v>
      </c>
      <c r="D141" s="19" t="s">
        <v>65</v>
      </c>
      <c r="E141" s="20" t="s">
        <v>66</v>
      </c>
      <c r="F141" s="21" t="s">
        <v>52</v>
      </c>
      <c r="G141" s="21" t="s">
        <v>67</v>
      </c>
      <c r="H141" s="19">
        <v>1000</v>
      </c>
      <c r="I141" s="19">
        <v>1000</v>
      </c>
      <c r="J141" s="19"/>
      <c r="K141" s="19"/>
      <c r="L141" s="19"/>
      <c r="M141" s="19"/>
      <c r="N141" s="19">
        <f t="shared" si="8"/>
        <v>0</v>
      </c>
      <c r="O141" s="19">
        <f t="shared" si="9"/>
        <v>1000</v>
      </c>
      <c r="P141" s="19">
        <f>+'01'!Q141+'02'!Q141+'03'!Q141</f>
        <v>0</v>
      </c>
      <c r="Q141" s="91">
        <f>+'04'!Q141+'05'!Q141+'06'!Q141</f>
        <v>0</v>
      </c>
      <c r="R141" s="19"/>
      <c r="S141" s="19"/>
      <c r="T141" s="53">
        <f t="shared" si="10"/>
        <v>0</v>
      </c>
      <c r="U141" s="19">
        <f>+'01'!T141+'02'!T141+'03'!T141</f>
        <v>0</v>
      </c>
      <c r="V141" s="91">
        <f>+'04'!T141+'05'!T141+'06'!T141</f>
        <v>0</v>
      </c>
      <c r="W141" s="19"/>
      <c r="X141" s="19"/>
      <c r="Y141" s="53">
        <f t="shared" si="11"/>
        <v>0</v>
      </c>
      <c r="Z141" s="85">
        <f>+T141-'06'!R141</f>
        <v>0</v>
      </c>
      <c r="AA141" s="85">
        <f>+Y141-'06'!U141</f>
        <v>0</v>
      </c>
    </row>
    <row r="142" spans="2:27" ht="20.25" customHeight="1">
      <c r="B142" s="19" t="s">
        <v>120</v>
      </c>
      <c r="C142" s="19" t="s">
        <v>100</v>
      </c>
      <c r="D142" s="19" t="s">
        <v>68</v>
      </c>
      <c r="E142" s="20" t="s">
        <v>69</v>
      </c>
      <c r="F142" s="21" t="s">
        <v>42</v>
      </c>
      <c r="G142" s="21" t="s">
        <v>70</v>
      </c>
      <c r="H142" s="19">
        <v>1000</v>
      </c>
      <c r="I142" s="19">
        <v>1000</v>
      </c>
      <c r="J142" s="19"/>
      <c r="K142" s="19"/>
      <c r="L142" s="19"/>
      <c r="M142" s="19"/>
      <c r="N142" s="19">
        <f t="shared" si="8"/>
        <v>0</v>
      </c>
      <c r="O142" s="19">
        <f t="shared" si="9"/>
        <v>1000</v>
      </c>
      <c r="P142" s="19">
        <f>+'01'!Q142+'02'!Q142+'03'!Q142</f>
        <v>0</v>
      </c>
      <c r="Q142" s="91">
        <f>+'04'!Q142+'05'!Q142+'06'!Q142</f>
        <v>0</v>
      </c>
      <c r="R142" s="19"/>
      <c r="S142" s="19"/>
      <c r="T142" s="53">
        <f t="shared" si="10"/>
        <v>0</v>
      </c>
      <c r="U142" s="19">
        <f>+'01'!T142+'02'!T142+'03'!T142</f>
        <v>0</v>
      </c>
      <c r="V142" s="91">
        <f>+'04'!T142+'05'!T142+'06'!T142</f>
        <v>0</v>
      </c>
      <c r="W142" s="19"/>
      <c r="X142" s="19"/>
      <c r="Y142" s="53">
        <f t="shared" si="11"/>
        <v>0</v>
      </c>
      <c r="Z142" s="85">
        <f>+T142-'06'!R142</f>
        <v>0</v>
      </c>
      <c r="AA142" s="85">
        <f>+Y142-'06'!U142</f>
        <v>0</v>
      </c>
    </row>
    <row r="143" spans="2:27" ht="20.25" customHeight="1">
      <c r="B143" s="19" t="s">
        <v>120</v>
      </c>
      <c r="C143" s="19" t="s">
        <v>100</v>
      </c>
      <c r="D143" s="19" t="s">
        <v>71</v>
      </c>
      <c r="E143" s="20" t="s">
        <v>72</v>
      </c>
      <c r="F143" s="21" t="s">
        <v>73</v>
      </c>
      <c r="G143" s="21" t="s">
        <v>74</v>
      </c>
      <c r="H143" s="19">
        <v>1000</v>
      </c>
      <c r="I143" s="19">
        <v>1000</v>
      </c>
      <c r="J143" s="19"/>
      <c r="K143" s="19"/>
      <c r="L143" s="19"/>
      <c r="M143" s="19"/>
      <c r="N143" s="19">
        <f t="shared" si="8"/>
        <v>0</v>
      </c>
      <c r="O143" s="19">
        <f t="shared" si="9"/>
        <v>1000</v>
      </c>
      <c r="P143" s="19">
        <f>+'01'!Q143+'02'!Q143+'03'!Q143</f>
        <v>0</v>
      </c>
      <c r="Q143" s="91">
        <f>+'04'!Q143+'05'!Q143+'06'!Q143</f>
        <v>0</v>
      </c>
      <c r="R143" s="19"/>
      <c r="S143" s="19"/>
      <c r="T143" s="53">
        <f t="shared" si="10"/>
        <v>0</v>
      </c>
      <c r="U143" s="19">
        <f>+'01'!T143+'02'!T143+'03'!T143</f>
        <v>0</v>
      </c>
      <c r="V143" s="91">
        <f>+'04'!T143+'05'!T143+'06'!T143</f>
        <v>0</v>
      </c>
      <c r="W143" s="19"/>
      <c r="X143" s="19"/>
      <c r="Y143" s="53">
        <f t="shared" si="11"/>
        <v>0</v>
      </c>
      <c r="Z143" s="85">
        <f>+T143-'06'!R143</f>
        <v>0</v>
      </c>
      <c r="AA143" s="85">
        <f>+Y143-'06'!U143</f>
        <v>0</v>
      </c>
    </row>
    <row r="144" spans="2:27" ht="20.25" customHeight="1">
      <c r="B144" s="19" t="s">
        <v>120</v>
      </c>
      <c r="C144" s="19" t="s">
        <v>100</v>
      </c>
      <c r="D144" s="19" t="s">
        <v>75</v>
      </c>
      <c r="E144" s="20" t="s">
        <v>76</v>
      </c>
      <c r="F144" s="21" t="s">
        <v>77</v>
      </c>
      <c r="G144" s="21" t="s">
        <v>78</v>
      </c>
      <c r="H144" s="19">
        <v>4000000</v>
      </c>
      <c r="I144" s="19">
        <v>4000000</v>
      </c>
      <c r="J144" s="19"/>
      <c r="K144" s="19"/>
      <c r="L144" s="19"/>
      <c r="M144" s="19"/>
      <c r="N144" s="19">
        <f t="shared" si="8"/>
        <v>0</v>
      </c>
      <c r="O144" s="19">
        <f t="shared" si="9"/>
        <v>4000000</v>
      </c>
      <c r="P144" s="19">
        <f>+'01'!Q144+'02'!Q144+'03'!Q144</f>
        <v>0</v>
      </c>
      <c r="Q144" s="91">
        <f>+'04'!Q144+'05'!Q144+'06'!Q144</f>
        <v>0</v>
      </c>
      <c r="R144" s="19"/>
      <c r="S144" s="19"/>
      <c r="T144" s="53">
        <f t="shared" si="10"/>
        <v>0</v>
      </c>
      <c r="U144" s="19">
        <f>+'01'!T144+'02'!T144+'03'!T144</f>
        <v>0</v>
      </c>
      <c r="V144" s="91">
        <f>+'04'!T144+'05'!T144+'06'!T144</f>
        <v>0</v>
      </c>
      <c r="W144" s="19"/>
      <c r="X144" s="19"/>
      <c r="Y144" s="53">
        <f t="shared" si="11"/>
        <v>0</v>
      </c>
      <c r="Z144" s="85">
        <f>+T144-'06'!R144</f>
        <v>0</v>
      </c>
      <c r="AA144" s="85">
        <f>+Y144-'06'!U144</f>
        <v>0</v>
      </c>
    </row>
    <row r="145" spans="2:29" ht="20.25" customHeight="1">
      <c r="B145" s="19" t="s">
        <v>120</v>
      </c>
      <c r="C145" s="19" t="s">
        <v>100</v>
      </c>
      <c r="D145" s="19" t="s">
        <v>87</v>
      </c>
      <c r="E145" s="20" t="s">
        <v>88</v>
      </c>
      <c r="F145" s="21" t="s">
        <v>89</v>
      </c>
      <c r="G145" s="21" t="s">
        <v>90</v>
      </c>
      <c r="H145" s="19">
        <v>1000</v>
      </c>
      <c r="I145" s="19">
        <v>1000</v>
      </c>
      <c r="J145" s="19"/>
      <c r="K145" s="19"/>
      <c r="L145" s="19"/>
      <c r="M145" s="19"/>
      <c r="N145" s="19">
        <f t="shared" si="8"/>
        <v>0</v>
      </c>
      <c r="O145" s="19">
        <f t="shared" si="9"/>
        <v>1000</v>
      </c>
      <c r="P145" s="19">
        <f>+'01'!Q145+'02'!Q145+'03'!Q145</f>
        <v>0</v>
      </c>
      <c r="Q145" s="91">
        <f>+'04'!Q145+'05'!Q145+'06'!Q145</f>
        <v>0</v>
      </c>
      <c r="R145" s="19"/>
      <c r="S145" s="19"/>
      <c r="T145" s="53">
        <f t="shared" si="10"/>
        <v>0</v>
      </c>
      <c r="U145" s="19">
        <f>+'01'!T145+'02'!T145+'03'!T145</f>
        <v>0</v>
      </c>
      <c r="V145" s="91">
        <f>+'04'!T145+'05'!T145+'06'!T145</f>
        <v>0</v>
      </c>
      <c r="W145" s="19"/>
      <c r="X145" s="19"/>
      <c r="Y145" s="53">
        <f t="shared" si="11"/>
        <v>0</v>
      </c>
      <c r="Z145" s="85">
        <f>+T145-'06'!R145</f>
        <v>0</v>
      </c>
      <c r="AA145" s="85">
        <f>+Y145-'06'!U145</f>
        <v>0</v>
      </c>
    </row>
    <row r="146" spans="2:29" ht="20.25" customHeight="1">
      <c r="B146" s="19" t="s">
        <v>120</v>
      </c>
      <c r="C146" s="19" t="s">
        <v>100</v>
      </c>
      <c r="D146" s="19" t="s">
        <v>91</v>
      </c>
      <c r="E146" s="20" t="s">
        <v>92</v>
      </c>
      <c r="F146" s="21" t="s">
        <v>42</v>
      </c>
      <c r="G146" s="21" t="s">
        <v>93</v>
      </c>
      <c r="H146" s="19">
        <v>1000</v>
      </c>
      <c r="I146" s="19">
        <v>1000</v>
      </c>
      <c r="J146" s="19"/>
      <c r="K146" s="19"/>
      <c r="L146" s="19"/>
      <c r="M146" s="19"/>
      <c r="N146" s="19">
        <f t="shared" si="8"/>
        <v>0</v>
      </c>
      <c r="O146" s="19">
        <f t="shared" si="9"/>
        <v>1000</v>
      </c>
      <c r="P146" s="19">
        <f>+'01'!Q146+'02'!Q146+'03'!Q146</f>
        <v>0</v>
      </c>
      <c r="Q146" s="91">
        <f>+'04'!Q146+'05'!Q146+'06'!Q146</f>
        <v>0</v>
      </c>
      <c r="R146" s="19"/>
      <c r="S146" s="19"/>
      <c r="T146" s="53">
        <f t="shared" si="10"/>
        <v>0</v>
      </c>
      <c r="U146" s="19">
        <f>+'01'!T146+'02'!T146+'03'!T146</f>
        <v>0</v>
      </c>
      <c r="V146" s="91">
        <f>+'04'!T146+'05'!T146+'06'!T146</f>
        <v>0</v>
      </c>
      <c r="W146" s="19"/>
      <c r="X146" s="19"/>
      <c r="Y146" s="53">
        <f t="shared" si="11"/>
        <v>0</v>
      </c>
      <c r="Z146" s="85">
        <f>+T146-'06'!R146</f>
        <v>0</v>
      </c>
      <c r="AA146" s="85">
        <f>+Y146-'06'!U146</f>
        <v>0</v>
      </c>
    </row>
    <row r="147" spans="2:29" ht="20.25" customHeight="1">
      <c r="B147" s="19" t="s">
        <v>120</v>
      </c>
      <c r="C147" s="19" t="s">
        <v>100</v>
      </c>
      <c r="D147" s="19" t="s">
        <v>116</v>
      </c>
      <c r="E147" s="20" t="s">
        <v>117</v>
      </c>
      <c r="F147" s="21" t="s">
        <v>118</v>
      </c>
      <c r="G147" s="21" t="s">
        <v>119</v>
      </c>
      <c r="H147" s="19">
        <v>1000</v>
      </c>
      <c r="I147" s="19">
        <v>1000</v>
      </c>
      <c r="J147" s="19"/>
      <c r="K147" s="19"/>
      <c r="L147" s="19"/>
      <c r="M147" s="19"/>
      <c r="N147" s="19">
        <f t="shared" si="8"/>
        <v>0</v>
      </c>
      <c r="O147" s="19">
        <f t="shared" si="9"/>
        <v>1000</v>
      </c>
      <c r="P147" s="19">
        <f>+'01'!Q147+'02'!Q147+'03'!Q147</f>
        <v>0</v>
      </c>
      <c r="Q147" s="91">
        <f>+'04'!Q147+'05'!Q147+'06'!Q147</f>
        <v>0</v>
      </c>
      <c r="R147" s="19"/>
      <c r="S147" s="19"/>
      <c r="T147" s="53">
        <f t="shared" si="10"/>
        <v>0</v>
      </c>
      <c r="U147" s="19">
        <f>+'01'!T147+'02'!T147+'03'!T147</f>
        <v>0</v>
      </c>
      <c r="V147" s="91">
        <f>+'04'!T147+'05'!T147+'06'!T147</f>
        <v>0</v>
      </c>
      <c r="W147" s="19"/>
      <c r="X147" s="19"/>
      <c r="Y147" s="53">
        <f t="shared" si="11"/>
        <v>0</v>
      </c>
      <c r="Z147" s="85">
        <f>+T147-'06'!R147</f>
        <v>0</v>
      </c>
      <c r="AA147" s="85">
        <f>+Y147-'06'!U147</f>
        <v>0</v>
      </c>
    </row>
    <row r="148" spans="2:29" ht="20.25" customHeight="1">
      <c r="B148" s="38"/>
      <c r="C148" s="38"/>
      <c r="D148" s="38"/>
      <c r="E148" s="8"/>
      <c r="F148" s="8"/>
      <c r="G148" s="8"/>
      <c r="H148" s="38"/>
      <c r="I148" s="38"/>
      <c r="J148" s="38"/>
      <c r="K148" s="38"/>
      <c r="L148" s="38"/>
      <c r="M148" s="38"/>
      <c r="N148" s="38"/>
      <c r="O148" s="38"/>
      <c r="P148" s="38"/>
      <c r="Q148" s="56"/>
      <c r="R148" s="38"/>
      <c r="S148" s="38"/>
      <c r="T148" s="38"/>
      <c r="U148" s="38"/>
      <c r="V148" s="56"/>
      <c r="W148" s="38"/>
      <c r="X148" s="38"/>
      <c r="Y148" s="38"/>
    </row>
    <row r="149" spans="2:29" ht="20.25" customHeight="1">
      <c r="B149" s="38"/>
      <c r="C149" s="38"/>
      <c r="D149" s="38"/>
      <c r="E149" s="39"/>
      <c r="F149" s="8"/>
      <c r="G149" s="8"/>
      <c r="H149" s="38"/>
      <c r="I149" s="38"/>
      <c r="J149" s="38"/>
      <c r="K149" s="38"/>
      <c r="L149" s="38"/>
      <c r="M149" s="38"/>
      <c r="N149" s="38"/>
      <c r="O149" s="38"/>
      <c r="P149" s="38"/>
      <c r="Q149" s="56"/>
      <c r="R149" s="38"/>
      <c r="S149" s="38"/>
      <c r="T149" s="38"/>
      <c r="U149" s="38"/>
      <c r="V149" s="56"/>
      <c r="W149" s="38"/>
      <c r="X149" s="38"/>
      <c r="Y149" s="38"/>
    </row>
    <row r="150" spans="2:29" ht="20.25" customHeight="1">
      <c r="C150" s="38"/>
      <c r="D150" s="38"/>
      <c r="E150" s="39"/>
      <c r="F150" s="8"/>
      <c r="G150" s="8"/>
      <c r="H150" s="38"/>
      <c r="I150" s="38"/>
      <c r="J150" s="38"/>
      <c r="K150" s="38"/>
      <c r="L150" s="38"/>
      <c r="M150" s="38"/>
      <c r="N150" s="38"/>
      <c r="O150" s="38"/>
      <c r="P150" s="38"/>
      <c r="Q150" s="56"/>
      <c r="R150" s="38"/>
      <c r="S150" s="38"/>
      <c r="T150" s="38"/>
      <c r="U150" s="38"/>
      <c r="V150" s="56"/>
      <c r="W150" s="38"/>
      <c r="X150" s="38"/>
      <c r="Y150" s="38"/>
    </row>
    <row r="151" spans="2:29" ht="20.25" customHeight="1">
      <c r="B151" s="38"/>
      <c r="C151" s="38"/>
      <c r="D151" s="38"/>
      <c r="E151" s="39"/>
      <c r="F151" s="8"/>
      <c r="G151" s="8"/>
      <c r="H151" s="40"/>
      <c r="I151" s="38"/>
      <c r="J151" s="38"/>
      <c r="K151" s="38"/>
      <c r="L151" s="38"/>
      <c r="M151" s="38"/>
      <c r="N151" s="38"/>
      <c r="O151" s="38"/>
      <c r="P151" s="38"/>
      <c r="Q151" s="56"/>
      <c r="R151" s="38"/>
      <c r="S151" s="38"/>
      <c r="T151" s="38"/>
      <c r="U151" s="38"/>
      <c r="V151" s="56"/>
      <c r="W151" s="38"/>
      <c r="X151" s="38"/>
      <c r="Y151" s="38"/>
    </row>
    <row r="152" spans="2:29" ht="20.25" customHeight="1">
      <c r="B152" s="41" t="str">
        <f>+B11</f>
        <v>TOTAL PRESUPUESTO DEL PERIODO</v>
      </c>
      <c r="C152" s="42"/>
      <c r="D152" s="42" t="e">
        <f>+D153+D157</f>
        <v>#VALUE!</v>
      </c>
      <c r="E152" s="42" t="e">
        <f>+E153+E157</f>
        <v>#VALUE!</v>
      </c>
      <c r="F152" s="42" t="e">
        <f>+F153+F157</f>
        <v>#VALUE!</v>
      </c>
      <c r="G152" s="42"/>
      <c r="H152" s="42">
        <f t="shared" ref="H152:Y152" si="12">+H153+H157</f>
        <v>4414191657</v>
      </c>
      <c r="I152" s="42">
        <f t="shared" si="12"/>
        <v>4414191657</v>
      </c>
      <c r="J152" s="42">
        <f t="shared" si="12"/>
        <v>322837682.06999999</v>
      </c>
      <c r="K152" s="42">
        <f t="shared" si="12"/>
        <v>5516947329.7799997</v>
      </c>
      <c r="L152" s="42">
        <f t="shared" si="12"/>
        <v>0</v>
      </c>
      <c r="M152" s="42">
        <f t="shared" si="12"/>
        <v>0</v>
      </c>
      <c r="N152" s="42">
        <f t="shared" si="12"/>
        <v>5839785011.8499994</v>
      </c>
      <c r="O152" s="42">
        <f t="shared" si="12"/>
        <v>10253976668.849998</v>
      </c>
      <c r="P152" s="42">
        <f t="shared" si="12"/>
        <v>1392133342.71</v>
      </c>
      <c r="Q152" s="42">
        <f t="shared" ref="Q152" si="13">+Q153+Q157</f>
        <v>1113830018.7799997</v>
      </c>
      <c r="R152" s="42"/>
      <c r="S152" s="42">
        <f t="shared" si="12"/>
        <v>0</v>
      </c>
      <c r="T152" s="42">
        <f t="shared" si="12"/>
        <v>2505963361.4899998</v>
      </c>
      <c r="U152" s="42">
        <f t="shared" si="12"/>
        <v>1208325241.7099998</v>
      </c>
      <c r="V152" s="42">
        <f t="shared" ref="V152" si="14">+V153+V157</f>
        <v>831989705.77999973</v>
      </c>
      <c r="W152" s="42"/>
      <c r="X152" s="42">
        <f t="shared" si="12"/>
        <v>0</v>
      </c>
      <c r="Y152" s="75">
        <f t="shared" si="12"/>
        <v>2040314947.4899998</v>
      </c>
    </row>
    <row r="153" spans="2:29" ht="20.25" customHeight="1">
      <c r="B153" s="42" t="str">
        <f>+B12</f>
        <v>1 - ADMINISTRACION CENTRAL</v>
      </c>
      <c r="C153" s="42"/>
      <c r="D153" s="42" t="e">
        <f>+D154+D155+D156</f>
        <v>#VALUE!</v>
      </c>
      <c r="E153" s="42">
        <f>+E154+E155+E156</f>
        <v>0</v>
      </c>
      <c r="F153" s="42">
        <f>+F154+F155+F156</f>
        <v>0</v>
      </c>
      <c r="G153" s="42"/>
      <c r="H153" s="42">
        <f t="shared" ref="H153:Y153" si="15">+H154+H155+H156</f>
        <v>3844081899</v>
      </c>
      <c r="I153" s="42">
        <f t="shared" si="15"/>
        <v>3844081899</v>
      </c>
      <c r="J153" s="42">
        <f t="shared" si="15"/>
        <v>322837682.06999999</v>
      </c>
      <c r="K153" s="42">
        <f t="shared" si="15"/>
        <v>5516947329.7799997</v>
      </c>
      <c r="L153" s="42">
        <f t="shared" si="15"/>
        <v>0</v>
      </c>
      <c r="M153" s="42">
        <f t="shared" si="15"/>
        <v>0</v>
      </c>
      <c r="N153" s="42">
        <f t="shared" si="15"/>
        <v>5839785011.8499994</v>
      </c>
      <c r="O153" s="42">
        <f t="shared" si="15"/>
        <v>9683866910.8499985</v>
      </c>
      <c r="P153" s="42">
        <f t="shared" si="15"/>
        <v>1273718408.71</v>
      </c>
      <c r="Q153" s="42">
        <f t="shared" ref="Q153" si="16">+Q154+Q155+Q156</f>
        <v>993208889.77999973</v>
      </c>
      <c r="R153" s="42"/>
      <c r="S153" s="42">
        <f t="shared" si="15"/>
        <v>0</v>
      </c>
      <c r="T153" s="42">
        <f t="shared" si="15"/>
        <v>2266927298.4899998</v>
      </c>
      <c r="U153" s="42">
        <f t="shared" si="15"/>
        <v>1148965473.7099998</v>
      </c>
      <c r="V153" s="42">
        <f t="shared" ref="V153" si="17">+V154+V155+V156</f>
        <v>739163862.77999973</v>
      </c>
      <c r="W153" s="42"/>
      <c r="X153" s="42">
        <f t="shared" si="15"/>
        <v>0</v>
      </c>
      <c r="Y153" s="75">
        <f t="shared" si="15"/>
        <v>1888129336.4899998</v>
      </c>
      <c r="AC153" s="84" t="e">
        <f>+AC154-#REF!</f>
        <v>#REF!</v>
      </c>
    </row>
    <row r="154" spans="2:29" ht="20.25" customHeight="1">
      <c r="B154" s="43" t="str">
        <f>+B13</f>
        <v>1 - ADMINISTRACION CENTRAL</v>
      </c>
      <c r="C154" s="43" t="str">
        <f>+C13</f>
        <v>1-ACUEDUCTO</v>
      </c>
      <c r="D154" s="43" t="str">
        <f>+D13</f>
        <v>Area</v>
      </c>
      <c r="E154" s="43">
        <f>+E13</f>
        <v>0</v>
      </c>
      <c r="F154" s="43">
        <f>+F13</f>
        <v>0</v>
      </c>
      <c r="G154" s="44" t="s">
        <v>38</v>
      </c>
      <c r="H154" s="43">
        <f t="shared" ref="H154:Y154" si="18">+H13</f>
        <v>1339318334</v>
      </c>
      <c r="I154" s="43">
        <f t="shared" si="18"/>
        <v>1339318334</v>
      </c>
      <c r="J154" s="43">
        <f t="shared" si="18"/>
        <v>50673.63</v>
      </c>
      <c r="K154" s="43">
        <f t="shared" si="18"/>
        <v>5480801000</v>
      </c>
      <c r="L154" s="43">
        <f t="shared" si="18"/>
        <v>0</v>
      </c>
      <c r="M154" s="43">
        <f t="shared" si="18"/>
        <v>0</v>
      </c>
      <c r="N154" s="43">
        <f t="shared" si="18"/>
        <v>5480851673.6300001</v>
      </c>
      <c r="O154" s="43">
        <f t="shared" si="18"/>
        <v>6820170007.6300001</v>
      </c>
      <c r="P154" s="43">
        <f t="shared" si="18"/>
        <v>291505532.42999995</v>
      </c>
      <c r="Q154" s="43">
        <f t="shared" ref="Q154" si="19">+Q13</f>
        <v>289515119.62</v>
      </c>
      <c r="R154" s="43"/>
      <c r="S154" s="43">
        <f t="shared" si="18"/>
        <v>0</v>
      </c>
      <c r="T154" s="43">
        <f t="shared" si="18"/>
        <v>581020652.04999995</v>
      </c>
      <c r="U154" s="43">
        <f t="shared" si="18"/>
        <v>202283203.42999998</v>
      </c>
      <c r="V154" s="43">
        <f t="shared" ref="V154:W154" si="20">+V13</f>
        <v>202562634.62</v>
      </c>
      <c r="W154" s="43">
        <f t="shared" si="20"/>
        <v>0</v>
      </c>
      <c r="X154" s="43">
        <f t="shared" si="18"/>
        <v>0</v>
      </c>
      <c r="Y154" s="43">
        <f t="shared" si="18"/>
        <v>404845838.04999995</v>
      </c>
      <c r="AC154" s="84">
        <f>+V153</f>
        <v>739163862.77999973</v>
      </c>
    </row>
    <row r="155" spans="2:29" ht="20.25" customHeight="1">
      <c r="B155" s="45" t="str">
        <f>+B35</f>
        <v>1 - ADMINISTRACION CENTRAL</v>
      </c>
      <c r="C155" s="45" t="str">
        <f>+C35</f>
        <v>2-ALCANTARILLADO</v>
      </c>
      <c r="D155" s="45" t="str">
        <f>+D35</f>
        <v>Area</v>
      </c>
      <c r="E155" s="45">
        <f>+E35</f>
        <v>0</v>
      </c>
      <c r="F155" s="45">
        <f>+F35</f>
        <v>0</v>
      </c>
      <c r="G155" s="46" t="s">
        <v>94</v>
      </c>
      <c r="H155" s="45">
        <f t="shared" ref="H155:Y155" si="21">+H35</f>
        <v>765648056</v>
      </c>
      <c r="I155" s="45">
        <f t="shared" si="21"/>
        <v>765648056</v>
      </c>
      <c r="J155" s="45">
        <f t="shared" si="21"/>
        <v>317331030.81999999</v>
      </c>
      <c r="K155" s="45">
        <f t="shared" si="21"/>
        <v>36146329.779999733</v>
      </c>
      <c r="L155" s="45">
        <f t="shared" si="21"/>
        <v>0</v>
      </c>
      <c r="M155" s="45">
        <f t="shared" si="21"/>
        <v>0</v>
      </c>
      <c r="N155" s="45">
        <f t="shared" si="21"/>
        <v>353477360.59999973</v>
      </c>
      <c r="O155" s="45">
        <f t="shared" si="21"/>
        <v>1119125416.5999997</v>
      </c>
      <c r="P155" s="45">
        <f t="shared" si="21"/>
        <v>486265176.33999997</v>
      </c>
      <c r="Q155" s="45">
        <f t="shared" ref="Q155" si="22">+Q35</f>
        <v>206384412.15999973</v>
      </c>
      <c r="R155" s="45"/>
      <c r="S155" s="45">
        <f t="shared" si="21"/>
        <v>0</v>
      </c>
      <c r="T155" s="45">
        <f t="shared" si="21"/>
        <v>692649588.49999976</v>
      </c>
      <c r="U155" s="45">
        <f t="shared" si="21"/>
        <v>543689760.33999991</v>
      </c>
      <c r="V155" s="45">
        <f t="shared" ref="V155:W155" si="23">+V35</f>
        <v>143421384.15999973</v>
      </c>
      <c r="W155" s="45">
        <f t="shared" si="23"/>
        <v>0</v>
      </c>
      <c r="X155" s="45">
        <f t="shared" si="21"/>
        <v>0</v>
      </c>
      <c r="Y155" s="45">
        <f t="shared" si="21"/>
        <v>687111144.49999964</v>
      </c>
    </row>
    <row r="156" spans="2:29" ht="20.25" customHeight="1">
      <c r="B156" s="47" t="str">
        <f>+B56</f>
        <v>1 - ADMINISTRACION CENTRAL</v>
      </c>
      <c r="C156" s="47" t="str">
        <f>+C56</f>
        <v>3-ASEO</v>
      </c>
      <c r="D156" s="47" t="str">
        <f>+D56</f>
        <v>Area</v>
      </c>
      <c r="E156" s="47">
        <f>+E56</f>
        <v>0</v>
      </c>
      <c r="F156" s="47">
        <f>+F56</f>
        <v>0</v>
      </c>
      <c r="G156" s="48"/>
      <c r="H156" s="47">
        <f t="shared" ref="H156:Y156" si="24">+H56</f>
        <v>1739115509</v>
      </c>
      <c r="I156" s="47">
        <f t="shared" si="24"/>
        <v>1739115509</v>
      </c>
      <c r="J156" s="47">
        <f t="shared" si="24"/>
        <v>5455977.6200000001</v>
      </c>
      <c r="K156" s="47">
        <f t="shared" si="24"/>
        <v>0</v>
      </c>
      <c r="L156" s="47">
        <f t="shared" si="24"/>
        <v>0</v>
      </c>
      <c r="M156" s="47">
        <f t="shared" si="24"/>
        <v>0</v>
      </c>
      <c r="N156" s="47">
        <f t="shared" si="24"/>
        <v>5455977.6200000001</v>
      </c>
      <c r="O156" s="47">
        <f t="shared" si="24"/>
        <v>1744571486.6199999</v>
      </c>
      <c r="P156" s="47">
        <f t="shared" si="24"/>
        <v>495947699.94</v>
      </c>
      <c r="Q156" s="47">
        <f t="shared" ref="Q156" si="25">+Q56</f>
        <v>497309358</v>
      </c>
      <c r="R156" s="47"/>
      <c r="S156" s="47">
        <f t="shared" si="24"/>
        <v>0</v>
      </c>
      <c r="T156" s="47">
        <f t="shared" si="24"/>
        <v>993257057.94000006</v>
      </c>
      <c r="U156" s="47">
        <f t="shared" si="24"/>
        <v>402992509.94</v>
      </c>
      <c r="V156" s="47">
        <f t="shared" ref="V156:W156" si="26">+V56</f>
        <v>393179844</v>
      </c>
      <c r="W156" s="47">
        <f t="shared" si="26"/>
        <v>0</v>
      </c>
      <c r="X156" s="47">
        <f t="shared" si="24"/>
        <v>0</v>
      </c>
      <c r="Y156" s="47">
        <f t="shared" si="24"/>
        <v>796172353.94000006</v>
      </c>
    </row>
    <row r="157" spans="2:29" ht="20.25" customHeight="1">
      <c r="B157" s="42" t="str">
        <f>+B80</f>
        <v>2 - EMPRESA DE SERVICIOS PUBLICOS - PAICOL</v>
      </c>
      <c r="C157" s="49"/>
      <c r="D157" s="49" t="e">
        <f>+D158+D159+D160</f>
        <v>#VALUE!</v>
      </c>
      <c r="E157" s="49" t="e">
        <f>+E158+E159+E160</f>
        <v>#VALUE!</v>
      </c>
      <c r="F157" s="49" t="e">
        <f>+F158+F159+F160</f>
        <v>#VALUE!</v>
      </c>
      <c r="G157" s="49"/>
      <c r="H157" s="49">
        <f t="shared" ref="H157:Y157" si="27">+H158+H159+H160</f>
        <v>570109758</v>
      </c>
      <c r="I157" s="49">
        <f t="shared" si="27"/>
        <v>570109758</v>
      </c>
      <c r="J157" s="49">
        <f t="shared" si="27"/>
        <v>0</v>
      </c>
      <c r="K157" s="49">
        <f t="shared" si="27"/>
        <v>0</v>
      </c>
      <c r="L157" s="49">
        <f t="shared" si="27"/>
        <v>0</v>
      </c>
      <c r="M157" s="49">
        <f t="shared" si="27"/>
        <v>0</v>
      </c>
      <c r="N157" s="49">
        <f t="shared" si="27"/>
        <v>0</v>
      </c>
      <c r="O157" s="49">
        <f t="shared" si="27"/>
        <v>570109758</v>
      </c>
      <c r="P157" s="49">
        <f t="shared" si="27"/>
        <v>118414934</v>
      </c>
      <c r="Q157" s="49">
        <f t="shared" ref="Q157" si="28">+Q158+Q159+Q160</f>
        <v>120621129</v>
      </c>
      <c r="R157" s="49"/>
      <c r="S157" s="49">
        <f t="shared" si="27"/>
        <v>0</v>
      </c>
      <c r="T157" s="49">
        <f t="shared" si="27"/>
        <v>239036063</v>
      </c>
      <c r="U157" s="102">
        <f t="shared" si="27"/>
        <v>59359768</v>
      </c>
      <c r="V157" s="102">
        <f t="shared" ref="V157:W157" si="29">+V158+V159+V160</f>
        <v>92825843</v>
      </c>
      <c r="W157" s="49">
        <f t="shared" si="29"/>
        <v>0</v>
      </c>
      <c r="X157" s="49">
        <f t="shared" si="27"/>
        <v>0</v>
      </c>
      <c r="Y157" s="76">
        <f t="shared" si="27"/>
        <v>152185611</v>
      </c>
      <c r="AB157" s="5">
        <f>+'03'!U153</f>
        <v>1148965473.7099998</v>
      </c>
      <c r="AC157" s="58">
        <f>+U153+U157+V157</f>
        <v>1301151084.7099998</v>
      </c>
    </row>
    <row r="158" spans="2:29" ht="20.25" customHeight="1">
      <c r="B158" s="43" t="str">
        <f>+B81</f>
        <v>2 - EMPRESA DE SERVICIOS PUBLICOS - PAICOL</v>
      </c>
      <c r="C158" s="43" t="str">
        <f>+C81</f>
        <v>1-ACUEDUCTO</v>
      </c>
      <c r="D158" s="43" t="str">
        <f>+D81</f>
        <v>Area</v>
      </c>
      <c r="E158" s="43" t="str">
        <f>+E81</f>
        <v>B</v>
      </c>
      <c r="F158" s="43" t="str">
        <f>+F81</f>
        <v>C</v>
      </c>
      <c r="G158" s="44" t="s">
        <v>38</v>
      </c>
      <c r="H158" s="43">
        <f t="shared" ref="H158:Y158" si="30">+H81</f>
        <v>294246676</v>
      </c>
      <c r="I158" s="43">
        <f t="shared" si="30"/>
        <v>294246676</v>
      </c>
      <c r="J158" s="43">
        <f t="shared" si="30"/>
        <v>0</v>
      </c>
      <c r="K158" s="43">
        <f t="shared" si="30"/>
        <v>0</v>
      </c>
      <c r="L158" s="43">
        <f t="shared" si="30"/>
        <v>0</v>
      </c>
      <c r="M158" s="43">
        <f t="shared" si="30"/>
        <v>0</v>
      </c>
      <c r="N158" s="43">
        <f t="shared" si="30"/>
        <v>0</v>
      </c>
      <c r="O158" s="43">
        <f t="shared" si="30"/>
        <v>294246676</v>
      </c>
      <c r="P158" s="43">
        <f t="shared" si="30"/>
        <v>54778362</v>
      </c>
      <c r="Q158" s="43">
        <f t="shared" ref="Q158" si="31">+Q81</f>
        <v>54951628</v>
      </c>
      <c r="R158" s="43"/>
      <c r="S158" s="43">
        <f t="shared" si="30"/>
        <v>0</v>
      </c>
      <c r="T158" s="43">
        <f t="shared" si="30"/>
        <v>109729990</v>
      </c>
      <c r="U158" s="43">
        <f t="shared" si="30"/>
        <v>26753017</v>
      </c>
      <c r="V158" s="43">
        <f t="shared" ref="V158:W158" si="32">+V81</f>
        <v>41293547</v>
      </c>
      <c r="W158" s="43">
        <f t="shared" si="32"/>
        <v>0</v>
      </c>
      <c r="X158" s="43">
        <f t="shared" si="30"/>
        <v>0</v>
      </c>
      <c r="Y158" s="43">
        <f t="shared" si="30"/>
        <v>68046564</v>
      </c>
      <c r="AC158" s="5" t="e">
        <f>+#REF!</f>
        <v>#REF!</v>
      </c>
    </row>
    <row r="159" spans="2:29" ht="20.25" customHeight="1">
      <c r="B159" s="45" t="str">
        <f>+B103</f>
        <v>2 - EMPRESA DE SERVICIOS PUBLICOS - PAICOL</v>
      </c>
      <c r="C159" s="45" t="str">
        <f>+C103</f>
        <v>2-ALCANTARILLADO</v>
      </c>
      <c r="D159" s="45" t="str">
        <f>+D103</f>
        <v>Area</v>
      </c>
      <c r="E159" s="45">
        <f>+E103</f>
        <v>0</v>
      </c>
      <c r="F159" s="45">
        <f>+F103</f>
        <v>0</v>
      </c>
      <c r="G159" s="46" t="s">
        <v>94</v>
      </c>
      <c r="H159" s="45">
        <f t="shared" ref="H159:Y159" si="33">+H103</f>
        <v>141958453</v>
      </c>
      <c r="I159" s="45">
        <f t="shared" si="33"/>
        <v>141958453</v>
      </c>
      <c r="J159" s="45">
        <f t="shared" si="33"/>
        <v>0</v>
      </c>
      <c r="K159" s="45">
        <f t="shared" si="33"/>
        <v>0</v>
      </c>
      <c r="L159" s="45">
        <f t="shared" si="33"/>
        <v>0</v>
      </c>
      <c r="M159" s="45">
        <f t="shared" si="33"/>
        <v>0</v>
      </c>
      <c r="N159" s="45">
        <f t="shared" si="33"/>
        <v>0</v>
      </c>
      <c r="O159" s="45">
        <f t="shared" si="33"/>
        <v>141958453</v>
      </c>
      <c r="P159" s="45">
        <f t="shared" si="33"/>
        <v>26579025</v>
      </c>
      <c r="Q159" s="45">
        <f t="shared" ref="Q159" si="34">+Q103</f>
        <v>28153541</v>
      </c>
      <c r="R159" s="45"/>
      <c r="S159" s="45">
        <f t="shared" si="33"/>
        <v>0</v>
      </c>
      <c r="T159" s="45">
        <f t="shared" si="33"/>
        <v>54732566</v>
      </c>
      <c r="U159" s="45">
        <f t="shared" si="33"/>
        <v>13820395</v>
      </c>
      <c r="V159" s="45">
        <f t="shared" ref="V159:W159" si="35">+V103</f>
        <v>21477674</v>
      </c>
      <c r="W159" s="45">
        <f t="shared" si="35"/>
        <v>0</v>
      </c>
      <c r="X159" s="45">
        <f t="shared" si="33"/>
        <v>0</v>
      </c>
      <c r="Y159" s="45">
        <f t="shared" si="33"/>
        <v>35298069</v>
      </c>
      <c r="AC159" s="58" t="e">
        <f>+AC158-AC157</f>
        <v>#REF!</v>
      </c>
    </row>
    <row r="160" spans="2:29" ht="20.25" customHeight="1">
      <c r="B160" s="47" t="str">
        <f>+B124</f>
        <v>2 - EMPRESA DE SERVICIOS PUBLICOS - PAICOL</v>
      </c>
      <c r="C160" s="47" t="str">
        <f>+C124</f>
        <v>3-ASEO</v>
      </c>
      <c r="D160" s="47">
        <f>+D124</f>
        <v>0</v>
      </c>
      <c r="E160" s="47">
        <f>+E124</f>
        <v>0</v>
      </c>
      <c r="F160" s="47">
        <f>+F124</f>
        <v>0</v>
      </c>
      <c r="G160" s="48" t="s">
        <v>100</v>
      </c>
      <c r="H160" s="47">
        <f t="shared" ref="H160:Y160" si="36">+H124</f>
        <v>133904629</v>
      </c>
      <c r="I160" s="47">
        <f t="shared" si="36"/>
        <v>133904629</v>
      </c>
      <c r="J160" s="47">
        <f t="shared" si="36"/>
        <v>0</v>
      </c>
      <c r="K160" s="47">
        <f t="shared" si="36"/>
        <v>0</v>
      </c>
      <c r="L160" s="47">
        <f t="shared" si="36"/>
        <v>0</v>
      </c>
      <c r="M160" s="47">
        <f t="shared" si="36"/>
        <v>0</v>
      </c>
      <c r="N160" s="47">
        <f t="shared" si="36"/>
        <v>0</v>
      </c>
      <c r="O160" s="47">
        <f t="shared" si="36"/>
        <v>133904629</v>
      </c>
      <c r="P160" s="47">
        <f t="shared" si="36"/>
        <v>37057547</v>
      </c>
      <c r="Q160" s="47">
        <f t="shared" ref="Q160" si="37">+Q124</f>
        <v>37515960</v>
      </c>
      <c r="R160" s="47"/>
      <c r="S160" s="47">
        <f t="shared" si="36"/>
        <v>0</v>
      </c>
      <c r="T160" s="47">
        <f t="shared" si="36"/>
        <v>74573507</v>
      </c>
      <c r="U160" s="47">
        <f t="shared" si="36"/>
        <v>18786356</v>
      </c>
      <c r="V160" s="47">
        <f t="shared" ref="V160:W160" si="38">+V124</f>
        <v>30054622</v>
      </c>
      <c r="W160" s="47">
        <f t="shared" si="38"/>
        <v>0</v>
      </c>
      <c r="X160" s="47">
        <f t="shared" si="36"/>
        <v>0</v>
      </c>
      <c r="Y160" s="47">
        <f t="shared" si="36"/>
        <v>48840978</v>
      </c>
    </row>
    <row r="161" spans="2:29" ht="20.25" customHeight="1">
      <c r="B161" s="50"/>
      <c r="C161" s="50"/>
      <c r="D161" s="50"/>
      <c r="E161" s="39"/>
      <c r="F161" s="51"/>
      <c r="G161" s="51"/>
      <c r="H161" s="52">
        <f t="shared" ref="H161:Y161" si="39">+H152-H11</f>
        <v>0</v>
      </c>
      <c r="I161" s="52">
        <f t="shared" si="39"/>
        <v>0</v>
      </c>
      <c r="J161" s="52">
        <f t="shared" si="39"/>
        <v>0</v>
      </c>
      <c r="K161" s="52">
        <f t="shared" si="39"/>
        <v>0</v>
      </c>
      <c r="L161" s="52">
        <f t="shared" si="39"/>
        <v>0</v>
      </c>
      <c r="M161" s="52">
        <f t="shared" si="39"/>
        <v>0</v>
      </c>
      <c r="N161" s="52">
        <f t="shared" si="39"/>
        <v>0</v>
      </c>
      <c r="O161" s="52">
        <f t="shared" si="39"/>
        <v>0</v>
      </c>
      <c r="P161" s="52">
        <f t="shared" si="39"/>
        <v>0</v>
      </c>
      <c r="Q161" s="95"/>
      <c r="R161" s="52"/>
      <c r="S161" s="52">
        <f t="shared" si="39"/>
        <v>0</v>
      </c>
      <c r="T161" s="52">
        <f t="shared" si="39"/>
        <v>0</v>
      </c>
      <c r="U161" s="52">
        <f t="shared" si="39"/>
        <v>0</v>
      </c>
      <c r="V161" s="52">
        <f t="shared" ref="V161:W161" si="40">+V152-V11</f>
        <v>0</v>
      </c>
      <c r="W161" s="52">
        <f t="shared" si="40"/>
        <v>0</v>
      </c>
      <c r="X161" s="52">
        <f t="shared" si="39"/>
        <v>0</v>
      </c>
      <c r="Y161" s="52">
        <f t="shared" si="39"/>
        <v>0</v>
      </c>
    </row>
    <row r="162" spans="2:29" ht="20.25" customHeight="1">
      <c r="B162" s="50"/>
      <c r="C162" s="50"/>
      <c r="D162" s="50"/>
      <c r="E162" s="39"/>
      <c r="H162" s="40"/>
    </row>
    <row r="163" spans="2:29" ht="20.25" customHeight="1">
      <c r="B163" s="38" t="s">
        <v>10</v>
      </c>
      <c r="E163" s="39"/>
      <c r="H163" s="40"/>
      <c r="AC163" s="104">
        <v>1301151084.71</v>
      </c>
    </row>
    <row r="164" spans="2:29" ht="20.25" customHeight="1">
      <c r="E164" s="39"/>
      <c r="H164" s="40"/>
    </row>
    <row r="165" spans="2:29" ht="20.25" customHeight="1">
      <c r="E165" s="39"/>
    </row>
    <row r="166" spans="2:29" ht="20.25" customHeight="1">
      <c r="E166" s="39"/>
      <c r="F166"/>
      <c r="G166"/>
    </row>
    <row r="167" spans="2:29" ht="20.25" customHeight="1">
      <c r="E167" s="39"/>
      <c r="F167"/>
      <c r="G167"/>
      <c r="Q167" s="98">
        <f>+Q154</f>
        <v>289515119.62</v>
      </c>
      <c r="Y167" s="103">
        <v>3654168617.71</v>
      </c>
    </row>
    <row r="168" spans="2:29" ht="20.25" customHeight="1">
      <c r="E168" s="39"/>
      <c r="F168"/>
      <c r="G168"/>
      <c r="P168" s="97"/>
      <c r="Q168" s="96">
        <f>+Q155+Q156</f>
        <v>703693770.15999973</v>
      </c>
      <c r="U168" s="84"/>
      <c r="V168" s="84"/>
      <c r="Y168" s="97">
        <f>+Y167-Y152</f>
        <v>1613853670.2200003</v>
      </c>
      <c r="AB168" s="97"/>
    </row>
    <row r="169" spans="2:29" ht="20.25" customHeight="1">
      <c r="E169" s="39"/>
      <c r="F169"/>
      <c r="G169"/>
      <c r="P169" s="97"/>
      <c r="Q169" s="96"/>
      <c r="U169" s="84"/>
      <c r="V169" s="84"/>
      <c r="Y169" s="97"/>
      <c r="AB169" s="58"/>
    </row>
    <row r="170" spans="2:29" ht="20.25" customHeight="1">
      <c r="D170" s="97"/>
      <c r="E170" s="58"/>
      <c r="F170" s="96"/>
      <c r="G170"/>
      <c r="P170" s="97"/>
      <c r="Q170" s="98"/>
      <c r="U170" s="84"/>
      <c r="V170" s="84"/>
      <c r="Y170" s="97"/>
      <c r="AB170" s="58"/>
    </row>
    <row r="171" spans="2:29" ht="20.25" customHeight="1">
      <c r="E171" s="5"/>
      <c r="F171" s="54"/>
      <c r="G171"/>
      <c r="P171" s="97"/>
      <c r="U171" s="84"/>
      <c r="V171" s="84"/>
      <c r="Y171" s="97"/>
      <c r="AB171" s="58"/>
    </row>
    <row r="172" spans="2:29" ht="20.25" customHeight="1">
      <c r="E172" s="5"/>
      <c r="F172" s="54"/>
      <c r="G172"/>
      <c r="P172" s="97"/>
      <c r="Q172" s="96"/>
      <c r="U172" s="84"/>
      <c r="V172" s="84"/>
      <c r="Y172" s="40"/>
      <c r="AB172" s="58"/>
    </row>
    <row r="173" spans="2:29" ht="20.25" customHeight="1">
      <c r="D173" s="97"/>
      <c r="E173" s="97"/>
      <c r="F173" s="96"/>
      <c r="G173"/>
      <c r="P173" s="97"/>
      <c r="Q173" s="96"/>
      <c r="U173" s="84"/>
      <c r="V173" s="84"/>
      <c r="Y173" s="97"/>
      <c r="AB173" s="58"/>
    </row>
    <row r="174" spans="2:29" ht="20.25" customHeight="1">
      <c r="D174" s="97"/>
      <c r="E174" s="58"/>
      <c r="F174" s="96"/>
      <c r="G174"/>
      <c r="P174" s="97"/>
      <c r="Q174" s="98"/>
      <c r="U174" s="84"/>
      <c r="V174" s="84"/>
      <c r="Y174" s="97"/>
      <c r="AB174" s="58"/>
    </row>
    <row r="175" spans="2:29" ht="20.25" customHeight="1">
      <c r="E175" s="58"/>
      <c r="F175" s="54"/>
      <c r="G175"/>
    </row>
  </sheetData>
  <mergeCells count="8">
    <mergeCell ref="J9:M9"/>
    <mergeCell ref="P9:T9"/>
    <mergeCell ref="U9:Y9"/>
    <mergeCell ref="B2:Y2"/>
    <mergeCell ref="B3:Y3"/>
    <mergeCell ref="B4:Y4"/>
    <mergeCell ref="B5:Y5"/>
    <mergeCell ref="B6:C6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ADICIONES.</vt:lpstr>
      <vt:lpstr>01</vt:lpstr>
      <vt:lpstr>02</vt:lpstr>
      <vt:lpstr>03</vt:lpstr>
      <vt:lpstr>04</vt:lpstr>
      <vt:lpstr>05</vt:lpstr>
      <vt:lpstr>06</vt:lpstr>
      <vt:lpstr>FAC-REC</vt:lpstr>
      <vt:lpstr>X-TRI -22</vt:lpstr>
      <vt:lpstr>'05'!Área_de_impresión</vt:lpstr>
      <vt:lpstr>'06'!Área_de_impresión</vt:lpstr>
      <vt:lpstr>'X-TRI -22'!Área_de_impresión</vt:lpstr>
      <vt:lpstr>'05'!Títulos_a_imprimir</vt:lpstr>
      <vt:lpstr>'06'!Títulos_a_imprimir</vt:lpstr>
      <vt:lpstr>'X-TRI -22'!Títulos_a_imprimir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CALIDAD</cp:lastModifiedBy>
  <cp:lastPrinted>2022-07-19T14:59:58Z</cp:lastPrinted>
  <dcterms:created xsi:type="dcterms:W3CDTF">2019-03-30T14:06:09Z</dcterms:created>
  <dcterms:modified xsi:type="dcterms:W3CDTF">2022-09-27T15:21:03Z</dcterms:modified>
</cp:coreProperties>
</file>