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      COPIAS\COPIAS 2021\01.   AREACOMERCIAL\24.    2024\1.    INFORMES POR TRIMESTRE\03.  INDICADORES 2024\"/>
    </mc:Choice>
  </mc:AlternateContent>
  <bookViews>
    <workbookView xWindow="0" yWindow="0" windowWidth="28800" windowHeight="10425"/>
  </bookViews>
  <sheets>
    <sheet name="Hoja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G60" i="1"/>
  <c r="E60" i="1"/>
  <c r="K60" i="1" s="1"/>
  <c r="I58" i="1"/>
  <c r="G58" i="1"/>
  <c r="E58" i="1"/>
  <c r="K58" i="1" s="1"/>
  <c r="I55" i="1"/>
  <c r="G55" i="1"/>
  <c r="E55" i="1"/>
  <c r="K54" i="1"/>
  <c r="K53" i="1"/>
  <c r="K55" i="1" s="1"/>
  <c r="K39" i="1"/>
  <c r="K41" i="1" s="1"/>
  <c r="L40" i="1" s="1"/>
  <c r="L38" i="1"/>
  <c r="I33" i="1"/>
  <c r="G33" i="1"/>
  <c r="E33" i="1"/>
  <c r="K33" i="1" s="1"/>
  <c r="I32" i="1"/>
  <c r="G32" i="1"/>
  <c r="E32" i="1"/>
  <c r="K32" i="1" s="1"/>
  <c r="G31" i="1"/>
  <c r="H31" i="1" s="1"/>
  <c r="F31" i="1"/>
  <c r="E31" i="1"/>
  <c r="E34" i="1" s="1"/>
  <c r="I30" i="1"/>
  <c r="I31" i="1" s="1"/>
  <c r="G30" i="1"/>
  <c r="E30" i="1"/>
  <c r="K30" i="1" s="1"/>
  <c r="K31" i="1" s="1"/>
  <c r="J29" i="1"/>
  <c r="I29" i="1"/>
  <c r="K29" i="1" s="1"/>
  <c r="G29" i="1"/>
  <c r="H29" i="1" s="1"/>
  <c r="E29" i="1"/>
  <c r="F29" i="1" s="1"/>
  <c r="L21" i="1"/>
  <c r="K21" i="1"/>
  <c r="J21" i="1"/>
  <c r="I21" i="1"/>
  <c r="H21" i="1"/>
  <c r="G21" i="1"/>
  <c r="F21" i="1"/>
  <c r="E21" i="1"/>
  <c r="D21" i="1"/>
  <c r="L20" i="1"/>
  <c r="K20" i="1"/>
  <c r="J20" i="1"/>
  <c r="I20" i="1"/>
  <c r="H20" i="1"/>
  <c r="G20" i="1"/>
  <c r="F20" i="1"/>
  <c r="E20" i="1"/>
  <c r="D20" i="1"/>
  <c r="L19" i="1"/>
  <c r="K19" i="1"/>
  <c r="J19" i="1"/>
  <c r="I19" i="1"/>
  <c r="H19" i="1"/>
  <c r="G19" i="1"/>
  <c r="F19" i="1"/>
  <c r="E19" i="1"/>
  <c r="D19" i="1"/>
  <c r="L18" i="1"/>
  <c r="K18" i="1"/>
  <c r="J18" i="1"/>
  <c r="I18" i="1"/>
  <c r="H18" i="1"/>
  <c r="G18" i="1"/>
  <c r="F18" i="1"/>
  <c r="E18" i="1"/>
  <c r="D18" i="1"/>
  <c r="L17" i="1"/>
  <c r="K17" i="1"/>
  <c r="J17" i="1"/>
  <c r="I17" i="1"/>
  <c r="H17" i="1"/>
  <c r="G17" i="1"/>
  <c r="F17" i="1"/>
  <c r="E17" i="1"/>
  <c r="D17" i="1"/>
  <c r="L16" i="1"/>
  <c r="K16" i="1"/>
  <c r="J16" i="1"/>
  <c r="I16" i="1"/>
  <c r="H16" i="1"/>
  <c r="G16" i="1"/>
  <c r="F16" i="1"/>
  <c r="E16" i="1"/>
  <c r="D16" i="1"/>
  <c r="L15" i="1"/>
  <c r="K15" i="1"/>
  <c r="J15" i="1"/>
  <c r="I15" i="1"/>
  <c r="H15" i="1"/>
  <c r="G15" i="1"/>
  <c r="F15" i="1"/>
  <c r="E15" i="1"/>
  <c r="D15" i="1"/>
  <c r="L14" i="1"/>
  <c r="K14" i="1"/>
  <c r="K22" i="1" s="1"/>
  <c r="J48" i="1" s="1"/>
  <c r="J14" i="1"/>
  <c r="I14" i="1"/>
  <c r="H14" i="1"/>
  <c r="H22" i="1" s="1"/>
  <c r="G14" i="1"/>
  <c r="F14" i="1"/>
  <c r="E14" i="1"/>
  <c r="D14" i="1"/>
  <c r="L13" i="1"/>
  <c r="L22" i="1" s="1"/>
  <c r="K13" i="1"/>
  <c r="J13" i="1"/>
  <c r="J22" i="1" s="1"/>
  <c r="J49" i="1" s="1"/>
  <c r="I13" i="1"/>
  <c r="I22" i="1" s="1"/>
  <c r="H13" i="1"/>
  <c r="G13" i="1"/>
  <c r="G22" i="1" s="1"/>
  <c r="F13" i="1"/>
  <c r="F22" i="1" s="1"/>
  <c r="E13" i="1"/>
  <c r="E22" i="1" s="1"/>
  <c r="D13" i="1"/>
  <c r="D22" i="1" s="1"/>
  <c r="J23" i="1" l="1"/>
  <c r="E45" i="1"/>
  <c r="K34" i="1"/>
  <c r="L33" i="1" s="1"/>
  <c r="L31" i="1"/>
  <c r="I34" i="1"/>
  <c r="J33" i="1" s="1"/>
  <c r="J31" i="1"/>
  <c r="J45" i="1"/>
  <c r="E48" i="1"/>
  <c r="I37" i="1"/>
  <c r="G37" i="1"/>
  <c r="E37" i="1"/>
  <c r="K52" i="1"/>
  <c r="K61" i="1" s="1"/>
  <c r="K59" i="1" s="1"/>
  <c r="K63" i="1"/>
  <c r="L63" i="1" s="1"/>
  <c r="L58" i="1"/>
  <c r="E43" i="1"/>
  <c r="J46" i="1"/>
  <c r="J47" i="1" s="1"/>
  <c r="E36" i="1"/>
  <c r="E44" i="1"/>
  <c r="E52" i="1"/>
  <c r="G36" i="1"/>
  <c r="H36" i="1" s="1"/>
  <c r="G52" i="1"/>
  <c r="G61" i="1" s="1"/>
  <c r="G59" i="1" s="1"/>
  <c r="H58" i="1" s="1"/>
  <c r="I52" i="1"/>
  <c r="I61" i="1" s="1"/>
  <c r="I36" i="1"/>
  <c r="J36" i="1" s="1"/>
  <c r="L29" i="1"/>
  <c r="K65" i="1"/>
  <c r="L65" i="1" s="1"/>
  <c r="F33" i="1"/>
  <c r="G34" i="1"/>
  <c r="H33" i="1" s="1"/>
  <c r="I59" i="1" l="1"/>
  <c r="J58" i="1" s="1"/>
  <c r="J60" i="1"/>
  <c r="E46" i="1"/>
  <c r="E49" i="1" s="1"/>
  <c r="F43" i="1"/>
  <c r="E47" i="1"/>
  <c r="F47" i="1" s="1"/>
  <c r="L60" i="1"/>
  <c r="F36" i="1"/>
  <c r="H60" i="1"/>
  <c r="E59" i="1"/>
  <c r="F58" i="1" s="1"/>
  <c r="E61" i="1"/>
  <c r="F60" i="1" s="1"/>
  <c r="F45" i="1"/>
  <c r="E50" i="1"/>
  <c r="F49" i="1" l="1"/>
</calcChain>
</file>

<file path=xl/sharedStrings.xml><?xml version="1.0" encoding="utf-8"?>
<sst xmlns="http://schemas.openxmlformats.org/spreadsheetml/2006/main" count="130" uniqueCount="91">
  <si>
    <t xml:space="preserve">EMPRESA DE SERVICIOS PUBLICOS </t>
  </si>
  <si>
    <t>DEL MUNICIPIO DE LA PLATA HUILA</t>
  </si>
  <si>
    <t>Nit:  813.002.781-2</t>
  </si>
  <si>
    <t>CONTROL PERIÓDICO  DE INDICADORES</t>
  </si>
  <si>
    <t>PERIODO:  A G O S T O  - 2 0 2 4</t>
  </si>
  <si>
    <t>PERIÓDO FACTURADO:  01-07-24 AL 31-07-24</t>
  </si>
  <si>
    <t>CODIGO CLASE DE USO / SECTOR</t>
  </si>
  <si>
    <t>Subsidios y Contribuciones</t>
  </si>
  <si>
    <t>Suscriptores</t>
  </si>
  <si>
    <t>Usuarios de:</t>
  </si>
  <si>
    <t>Usuarios con Medidor</t>
  </si>
  <si>
    <t>Determinación del Consumo:</t>
  </si>
  <si>
    <t>Estado del Medidor:</t>
  </si>
  <si>
    <t>Acueducto</t>
  </si>
  <si>
    <t>Alcantarillado</t>
  </si>
  <si>
    <t>Aseo</t>
  </si>
  <si>
    <t>Medidor Leído</t>
  </si>
  <si>
    <t>Medidor por Promedio</t>
  </si>
  <si>
    <t>Medidor Buen Estado</t>
  </si>
  <si>
    <t xml:space="preserve">Medidor Dañado </t>
  </si>
  <si>
    <t>1     RESIDENCIAL</t>
  </si>
  <si>
    <t>2     RESIDENCIAL</t>
  </si>
  <si>
    <t>3     RESIDENCIAL</t>
  </si>
  <si>
    <t>4     RESIDENCIAL</t>
  </si>
  <si>
    <t>5     RESIDENCIAL</t>
  </si>
  <si>
    <t>6     RESIDENCIAL</t>
  </si>
  <si>
    <t>10  INDUSTRIAL</t>
  </si>
  <si>
    <t>11  COMERCIAL</t>
  </si>
  <si>
    <t>12  OFICIAL</t>
  </si>
  <si>
    <t>.</t>
  </si>
  <si>
    <t>TOTAL</t>
  </si>
  <si>
    <t xml:space="preserve">Indicadores  </t>
  </si>
  <si>
    <t xml:space="preserve">Empresa </t>
  </si>
  <si>
    <t>Datos</t>
  </si>
  <si>
    <t>%</t>
  </si>
  <si>
    <t>1.  INDICADORES FINANCIEROS</t>
  </si>
  <si>
    <t>Eficiencia del Recaudo</t>
  </si>
  <si>
    <t>Valor Recaudo Final</t>
  </si>
  <si>
    <t>Valor Factura Final</t>
  </si>
  <si>
    <t>Gestión Del Recaudo</t>
  </si>
  <si>
    <t>Total Facturado</t>
  </si>
  <si>
    <t>Total Cartera</t>
  </si>
  <si>
    <t>Cartera Vencida</t>
  </si>
  <si>
    <t>Cartera Vencida Mes</t>
  </si>
  <si>
    <t>Valor Facturado  a suscriptores</t>
  </si>
  <si>
    <t>3. INDICADORES CALIDAD DEL SERVICIO</t>
  </si>
  <si>
    <t xml:space="preserve">Cobertura </t>
  </si>
  <si>
    <t>No. Usuarios Acueducto</t>
  </si>
  <si>
    <t>No. De Domicilios</t>
  </si>
  <si>
    <t xml:space="preserve">Cobertura  Servicio Aseo </t>
  </si>
  <si>
    <t>Basura Recogida</t>
  </si>
  <si>
    <t>Basura Producida</t>
  </si>
  <si>
    <t xml:space="preserve">  Aprovechamiento de R.S. </t>
  </si>
  <si>
    <t>Toneladas Aprovechadas</t>
  </si>
  <si>
    <t>4. INDICADORES SERVICIO DE ACUEDUCTO</t>
  </si>
  <si>
    <t>Indice en la Micromedicion.  IM</t>
  </si>
  <si>
    <t>No. De Micromedidores Instalados</t>
  </si>
  <si>
    <t>Refleja el grado de cobertura de medidores operando en el área atendida por la entidad.</t>
  </si>
  <si>
    <t>No. Total de Usuarios Acueducto.</t>
  </si>
  <si>
    <t xml:space="preserve"> Índice de Micromedición Real del Prestador   i: Período de análisis.. IMRi (%) = (Instalada)</t>
  </si>
  <si>
    <t>No Medidores Funcionando</t>
  </si>
  <si>
    <t>Total Suscriptores General</t>
  </si>
  <si>
    <t>No. De Medidores Instalados</t>
  </si>
  <si>
    <t>Total Usuarios con Medidor</t>
  </si>
  <si>
    <t xml:space="preserve">Índice de Micromedición Nominal IMNi (%) = </t>
  </si>
  <si>
    <t>Total usuarios De Acueducto</t>
  </si>
  <si>
    <t>No. Total de Suscriptores</t>
  </si>
  <si>
    <t xml:space="preserve">Total Usuarios con Medicion en Buen Estado </t>
  </si>
  <si>
    <t>% Usuarios con Medidores Defectuosos</t>
  </si>
  <si>
    <t>No. De Medidores No Funcionando</t>
  </si>
  <si>
    <t>Total Usuarios con Medicion por Promedio</t>
  </si>
  <si>
    <t>4.1. INDICADORES DE GESTION COMERCIAL</t>
  </si>
  <si>
    <t>Usuarios por Servicio y Suscriptores en General</t>
  </si>
  <si>
    <t>PETICIONES</t>
  </si>
  <si>
    <t>RECLAMACIONES</t>
  </si>
  <si>
    <t>TOTAL PQR´S</t>
  </si>
  <si>
    <t>La información de las  PQR'S son aplicables a dos o tres  servicios  para efectos de reporte al SUI. Para efectos de indicadores la empresa las clasifica a un solo  sector dependiendo la causal.</t>
  </si>
  <si>
    <t>No. De PQR'S  Atendidas y Solucionadas</t>
  </si>
  <si>
    <t xml:space="preserve"> Peticiones  Radicadas</t>
  </si>
  <si>
    <t>No. Peticiones Oficina PQR'S</t>
  </si>
  <si>
    <t>No. Facturas Emitidas</t>
  </si>
  <si>
    <t>Reclamaciones Radicadas</t>
  </si>
  <si>
    <t xml:space="preserve">No. Reclamos Facturación </t>
  </si>
  <si>
    <t xml:space="preserve">Tiempo de Respuesta  De PQR'S  </t>
  </si>
  <si>
    <t>Tiempo de Respuesta Oficina PQR'S</t>
  </si>
  <si>
    <t xml:space="preserve">No. De Peticiones </t>
  </si>
  <si>
    <t>Cant.</t>
  </si>
  <si>
    <t xml:space="preserve">Zuma Fecha solución-Fecha Recep </t>
  </si>
  <si>
    <t>∑</t>
  </si>
  <si>
    <t>Tiempo de Respuesta Reclamaciones Oficina Facturación.</t>
  </si>
  <si>
    <t>No. De Reclamos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</si>
</sst>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[$-10C0A]#.##0;\(#.##0\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Albertus Extra Bold"/>
      <family val="2"/>
    </font>
    <font>
      <sz val="11"/>
      <color theme="0" tint="-4.9989318521683403E-2"/>
      <name val="Calibri"/>
      <family val="2"/>
      <scheme val="minor"/>
    </font>
    <font>
      <sz val="18"/>
      <color theme="1"/>
      <name val="Albertus Extra Bold"/>
      <family val="2"/>
    </font>
    <font>
      <sz val="20"/>
      <name val="Albertus Extra Bold"/>
      <family val="2"/>
    </font>
    <font>
      <sz val="20"/>
      <name val="Maiandra GD"/>
      <family val="2"/>
    </font>
    <font>
      <sz val="20"/>
      <color rgb="FFFF0000"/>
      <name val="Maiandra GD"/>
      <family val="2"/>
    </font>
    <font>
      <sz val="14"/>
      <name val="Maiandra GD"/>
      <family val="2"/>
    </font>
    <font>
      <sz val="10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0625">
        <fgColor theme="0" tint="-0.49998474074526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/>
  </cellStyleXfs>
  <cellXfs count="151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0" fontId="3" fillId="0" borderId="3" xfId="0" applyFont="1" applyBorder="1"/>
    <xf numFmtId="0" fontId="4" fillId="0" borderId="0" xfId="0" applyFont="1" applyBorder="1"/>
    <xf numFmtId="165" fontId="5" fillId="0" borderId="0" xfId="1" applyNumberFormat="1" applyFont="1" applyBorder="1"/>
    <xf numFmtId="0" fontId="6" fillId="0" borderId="0" xfId="0" applyFont="1" applyBorder="1"/>
    <xf numFmtId="0" fontId="7" fillId="0" borderId="3" xfId="0" applyFont="1" applyBorder="1"/>
    <xf numFmtId="0" fontId="8" fillId="0" borderId="0" xfId="0" applyFont="1" applyBorder="1"/>
    <xf numFmtId="0" fontId="0" fillId="0" borderId="0" xfId="0" applyFont="1" applyBorder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13" fillId="0" borderId="3" xfId="0" applyFont="1" applyBorder="1"/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166" fontId="14" fillId="2" borderId="4" xfId="1" applyNumberFormat="1" applyFont="1" applyFill="1" applyBorder="1" applyAlignment="1">
      <alignment horizontal="center" vertical="center"/>
    </xf>
    <xf numFmtId="166" fontId="14" fillId="2" borderId="1" xfId="1" applyNumberFormat="1" applyFont="1" applyFill="1" applyBorder="1" applyAlignment="1">
      <alignment horizontal="center" vertical="center"/>
    </xf>
    <xf numFmtId="166" fontId="14" fillId="2" borderId="2" xfId="1" applyNumberFormat="1" applyFont="1" applyFill="1" applyBorder="1" applyAlignment="1">
      <alignment horizontal="center" vertical="center"/>
    </xf>
    <xf numFmtId="166" fontId="14" fillId="2" borderId="5" xfId="1" applyNumberFormat="1" applyFont="1" applyFill="1" applyBorder="1" applyAlignment="1">
      <alignment horizontal="center" vertical="center"/>
    </xf>
    <xf numFmtId="166" fontId="14" fillId="2" borderId="4" xfId="1" applyNumberFormat="1" applyFont="1" applyFill="1" applyBorder="1" applyAlignment="1">
      <alignment horizontal="center" vertical="center" wrapText="1"/>
    </xf>
    <xf numFmtId="166" fontId="14" fillId="2" borderId="6" xfId="1" applyNumberFormat="1" applyFont="1" applyFill="1" applyBorder="1" applyAlignment="1">
      <alignment horizontal="center" vertical="center" wrapText="1"/>
    </xf>
    <xf numFmtId="166" fontId="14" fillId="2" borderId="7" xfId="1" applyNumberFormat="1" applyFont="1" applyFill="1" applyBorder="1" applyAlignment="1">
      <alignment horizontal="center" vertical="center" wrapText="1"/>
    </xf>
    <xf numFmtId="166" fontId="14" fillId="2" borderId="6" xfId="1" applyNumberFormat="1" applyFont="1" applyFill="1" applyBorder="1" applyAlignment="1">
      <alignment horizontal="center" vertical="center"/>
    </xf>
    <xf numFmtId="166" fontId="14" fillId="2" borderId="8" xfId="1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166" fontId="14" fillId="2" borderId="9" xfId="1" applyNumberFormat="1" applyFont="1" applyFill="1" applyBorder="1" applyAlignment="1">
      <alignment horizontal="center" vertical="center"/>
    </xf>
    <xf numFmtId="166" fontId="14" fillId="3" borderId="10" xfId="1" applyNumberFormat="1" applyFont="1" applyFill="1" applyBorder="1" applyAlignment="1">
      <alignment horizontal="center" vertical="center"/>
    </xf>
    <xf numFmtId="166" fontId="14" fillId="4" borderId="10" xfId="1" applyNumberFormat="1" applyFont="1" applyFill="1" applyBorder="1" applyAlignment="1">
      <alignment horizontal="center" vertical="center"/>
    </xf>
    <xf numFmtId="166" fontId="14" fillId="5" borderId="10" xfId="1" applyNumberFormat="1" applyFont="1" applyFill="1" applyBorder="1" applyAlignment="1">
      <alignment horizontal="center" vertical="center"/>
    </xf>
    <xf numFmtId="166" fontId="14" fillId="2" borderId="9" xfId="1" applyNumberFormat="1" applyFont="1" applyFill="1" applyBorder="1" applyAlignment="1">
      <alignment horizontal="center" vertical="center" wrapText="1"/>
    </xf>
    <xf numFmtId="166" fontId="14" fillId="2" borderId="10" xfId="1" applyNumberFormat="1" applyFont="1" applyFill="1" applyBorder="1" applyAlignment="1">
      <alignment horizontal="center" vertical="center" wrapText="1"/>
    </xf>
    <xf numFmtId="166" fontId="14" fillId="2" borderId="11" xfId="1" applyNumberFormat="1" applyFont="1" applyFill="1" applyBorder="1" applyAlignment="1">
      <alignment horizontal="center" vertical="center" wrapText="1"/>
    </xf>
    <xf numFmtId="166" fontId="14" fillId="2" borderId="12" xfId="1" applyNumberFormat="1" applyFont="1" applyFill="1" applyBorder="1" applyAlignment="1">
      <alignment horizontal="center" vertical="center" wrapText="1"/>
    </xf>
    <xf numFmtId="167" fontId="16" fillId="0" borderId="3" xfId="3" applyFont="1" applyBorder="1" applyAlignment="1">
      <alignment horizontal="left" vertical="center" indent="3"/>
    </xf>
    <xf numFmtId="9" fontId="16" fillId="0" borderId="3" xfId="2" applyFont="1" applyBorder="1" applyAlignment="1">
      <alignment horizontal="center" vertical="center"/>
    </xf>
    <xf numFmtId="165" fontId="17" fillId="0" borderId="13" xfId="1" applyNumberFormat="1" applyFont="1" applyBorder="1"/>
    <xf numFmtId="0" fontId="13" fillId="0" borderId="0" xfId="0" applyFont="1" applyBorder="1"/>
    <xf numFmtId="9" fontId="17" fillId="0" borderId="3" xfId="2" applyFont="1" applyBorder="1" applyAlignment="1">
      <alignment horizontal="center"/>
    </xf>
    <xf numFmtId="0" fontId="17" fillId="0" borderId="3" xfId="0" applyFont="1" applyBorder="1" applyAlignment="1">
      <alignment horizontal="left" indent="3"/>
    </xf>
    <xf numFmtId="0" fontId="17" fillId="0" borderId="3" xfId="0" applyFont="1" applyBorder="1" applyAlignment="1">
      <alignment horizontal="center"/>
    </xf>
    <xf numFmtId="0" fontId="3" fillId="0" borderId="0" xfId="0" applyFont="1" applyBorder="1"/>
    <xf numFmtId="0" fontId="18" fillId="2" borderId="6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165" fontId="18" fillId="2" borderId="10" xfId="1" applyNumberFormat="1" applyFont="1" applyFill="1" applyBorder="1" applyAlignment="1">
      <alignment vertical="center"/>
    </xf>
    <xf numFmtId="0" fontId="7" fillId="0" borderId="0" xfId="0" applyFont="1" applyBorder="1"/>
    <xf numFmtId="165" fontId="0" fillId="0" borderId="0" xfId="0" applyNumberFormat="1" applyFont="1" applyBorder="1"/>
    <xf numFmtId="0" fontId="19" fillId="0" borderId="0" xfId="0" applyFont="1" applyBorder="1"/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/>
    </xf>
    <xf numFmtId="0" fontId="22" fillId="0" borderId="0" xfId="0" applyFont="1" applyBorder="1"/>
    <xf numFmtId="0" fontId="20" fillId="2" borderId="14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/>
    </xf>
    <xf numFmtId="0" fontId="24" fillId="0" borderId="0" xfId="0" applyFont="1" applyBorder="1"/>
    <xf numFmtId="0" fontId="2" fillId="2" borderId="6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left" vertical="center" inden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165" fontId="1" fillId="0" borderId="15" xfId="1" applyNumberFormat="1" applyFont="1" applyBorder="1"/>
    <xf numFmtId="9" fontId="2" fillId="6" borderId="9" xfId="2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165" fontId="1" fillId="0" borderId="16" xfId="1" applyNumberFormat="1" applyFont="1" applyBorder="1"/>
    <xf numFmtId="9" fontId="2" fillId="6" borderId="10" xfId="2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25" fillId="0" borderId="1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165" fontId="1" fillId="0" borderId="15" xfId="1" applyNumberFormat="1" applyFont="1" applyBorder="1" applyAlignment="1"/>
    <xf numFmtId="0" fontId="2" fillId="5" borderId="14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9" fontId="2" fillId="0" borderId="9" xfId="2" applyFont="1" applyBorder="1" applyAlignment="1">
      <alignment horizontal="center" vertical="center"/>
    </xf>
    <xf numFmtId="43" fontId="1" fillId="0" borderId="13" xfId="1" applyFont="1" applyBorder="1" applyAlignment="1">
      <alignment horizontal="center" vertical="center"/>
    </xf>
    <xf numFmtId="43" fontId="1" fillId="7" borderId="4" xfId="1" applyFont="1" applyFill="1" applyBorder="1" applyAlignment="1">
      <alignment vertical="center"/>
    </xf>
    <xf numFmtId="9" fontId="2" fillId="0" borderId="10" xfId="2" applyFont="1" applyBorder="1" applyAlignment="1">
      <alignment horizontal="center" vertical="center"/>
    </xf>
    <xf numFmtId="43" fontId="1" fillId="0" borderId="9" xfId="1" applyFont="1" applyBorder="1" applyAlignment="1">
      <alignment horizontal="center" vertical="center"/>
    </xf>
    <xf numFmtId="43" fontId="1" fillId="7" borderId="9" xfId="1" applyFont="1" applyFill="1" applyBorder="1" applyAlignment="1">
      <alignment vertical="center"/>
    </xf>
    <xf numFmtId="43" fontId="1" fillId="7" borderId="1" xfId="1" applyFont="1" applyFill="1" applyBorder="1" applyAlignment="1">
      <alignment vertical="center"/>
    </xf>
    <xf numFmtId="43" fontId="1" fillId="7" borderId="5" xfId="1" applyFont="1" applyFill="1" applyBorder="1" applyAlignment="1">
      <alignment vertical="center"/>
    </xf>
    <xf numFmtId="43" fontId="1" fillId="7" borderId="14" xfId="1" applyFont="1" applyFill="1" applyBorder="1" applyAlignment="1">
      <alignment vertical="center"/>
    </xf>
    <xf numFmtId="43" fontId="1" fillId="7" borderId="12" xfId="1" applyFont="1" applyFill="1" applyBorder="1" applyAlignment="1">
      <alignment vertical="center"/>
    </xf>
    <xf numFmtId="0" fontId="7" fillId="0" borderId="0" xfId="0" applyFont="1" applyBorder="1" applyAlignment="1">
      <alignment wrapText="1"/>
    </xf>
    <xf numFmtId="43" fontId="26" fillId="0" borderId="1" xfId="1" applyFont="1" applyBorder="1" applyAlignment="1">
      <alignment horizontal="center" vertical="center"/>
    </xf>
    <xf numFmtId="43" fontId="26" fillId="0" borderId="5" xfId="1" applyFont="1" applyBorder="1" applyAlignment="1">
      <alignment horizontal="center" vertical="center"/>
    </xf>
    <xf numFmtId="43" fontId="1" fillId="7" borderId="1" xfId="1" applyFont="1" applyFill="1" applyBorder="1" applyAlignment="1">
      <alignment vertical="center" wrapText="1"/>
    </xf>
    <xf numFmtId="43" fontId="1" fillId="7" borderId="5" xfId="1" applyFont="1" applyFill="1" applyBorder="1" applyAlignment="1">
      <alignment vertical="center" wrapText="1"/>
    </xf>
    <xf numFmtId="43" fontId="1" fillId="7" borderId="4" xfId="1" applyFont="1" applyFill="1" applyBorder="1" applyAlignment="1">
      <alignment vertical="center" wrapText="1"/>
    </xf>
    <xf numFmtId="165" fontId="1" fillId="0" borderId="15" xfId="1" applyNumberFormat="1" applyFont="1" applyBorder="1" applyAlignment="1">
      <alignment wrapText="1"/>
    </xf>
    <xf numFmtId="43" fontId="26" fillId="0" borderId="14" xfId="1" applyFont="1" applyBorder="1" applyAlignment="1">
      <alignment horizontal="center" vertical="center"/>
    </xf>
    <xf numFmtId="43" fontId="26" fillId="0" borderId="12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7" borderId="3" xfId="1" applyFont="1" applyFill="1" applyBorder="1" applyAlignment="1">
      <alignment vertical="center"/>
    </xf>
    <xf numFmtId="43" fontId="1" fillId="7" borderId="0" xfId="1" applyFont="1" applyFill="1" applyBorder="1" applyAlignment="1">
      <alignment vertical="center"/>
    </xf>
    <xf numFmtId="0" fontId="1" fillId="7" borderId="0" xfId="1" applyNumberFormat="1" applyFont="1" applyFill="1" applyBorder="1" applyAlignment="1">
      <alignment horizontal="left" vertical="center"/>
    </xf>
    <xf numFmtId="43" fontId="1" fillId="7" borderId="17" xfId="1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43" fontId="0" fillId="7" borderId="3" xfId="1" applyFont="1" applyFill="1" applyBorder="1" applyAlignment="1">
      <alignment vertical="center"/>
    </xf>
    <xf numFmtId="0" fontId="2" fillId="8" borderId="6" xfId="0" applyFont="1" applyFill="1" applyBorder="1" applyAlignment="1">
      <alignment horizontal="left" vertical="center" indent="2"/>
    </xf>
    <xf numFmtId="0" fontId="2" fillId="8" borderId="7" xfId="0" applyFont="1" applyFill="1" applyBorder="1" applyAlignment="1">
      <alignment horizontal="center" vertical="center"/>
    </xf>
    <xf numFmtId="0" fontId="2" fillId="0" borderId="6" xfId="1" applyNumberFormat="1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  <xf numFmtId="0" fontId="0" fillId="0" borderId="6" xfId="0" applyFont="1" applyBorder="1"/>
    <xf numFmtId="0" fontId="0" fillId="0" borderId="7" xfId="0" applyFont="1" applyBorder="1"/>
    <xf numFmtId="43" fontId="29" fillId="0" borderId="8" xfId="1" applyFont="1" applyBorder="1" applyAlignment="1">
      <alignment horizontal="right"/>
    </xf>
    <xf numFmtId="49" fontId="30" fillId="8" borderId="6" xfId="0" applyNumberFormat="1" applyFont="1" applyFill="1" applyBorder="1" applyAlignment="1">
      <alignment horizontal="center" vertical="center"/>
    </xf>
    <xf numFmtId="49" fontId="30" fillId="8" borderId="7" xfId="0" applyNumberFormat="1" applyFont="1" applyFill="1" applyBorder="1" applyAlignment="1">
      <alignment horizontal="center" vertical="center"/>
    </xf>
    <xf numFmtId="49" fontId="30" fillId="8" borderId="8" xfId="0" applyNumberFormat="1" applyFont="1" applyFill="1" applyBorder="1" applyAlignment="1">
      <alignment horizontal="center" vertical="center"/>
    </xf>
    <xf numFmtId="0" fontId="21" fillId="8" borderId="6" xfId="1" applyNumberFormat="1" applyFont="1" applyFill="1" applyBorder="1" applyAlignment="1">
      <alignment horizontal="center" vertical="center"/>
    </xf>
    <xf numFmtId="0" fontId="21" fillId="8" borderId="8" xfId="1" applyNumberFormat="1" applyFont="1" applyFill="1" applyBorder="1" applyAlignment="1">
      <alignment horizontal="center" vertical="center"/>
    </xf>
    <xf numFmtId="49" fontId="17" fillId="8" borderId="6" xfId="0" applyNumberFormat="1" applyFont="1" applyFill="1" applyBorder="1" applyAlignment="1">
      <alignment horizontal="left" vertical="center" indent="2"/>
    </xf>
    <xf numFmtId="49" fontId="30" fillId="8" borderId="7" xfId="0" applyNumberFormat="1" applyFont="1" applyFill="1" applyBorder="1" applyAlignment="1">
      <alignment horizontal="center" vertical="center"/>
    </xf>
    <xf numFmtId="49" fontId="30" fillId="8" borderId="8" xfId="0" applyNumberFormat="1" applyFont="1" applyFill="1" applyBorder="1" applyAlignment="1">
      <alignment horizontal="center" vertical="center"/>
    </xf>
    <xf numFmtId="0" fontId="21" fillId="8" borderId="6" xfId="1" applyNumberFormat="1" applyFont="1" applyFill="1" applyBorder="1" applyAlignment="1">
      <alignment horizontal="center" vertical="center"/>
    </xf>
    <xf numFmtId="0" fontId="21" fillId="8" borderId="7" xfId="1" applyNumberFormat="1" applyFont="1" applyFill="1" applyBorder="1" applyAlignment="1">
      <alignment horizontal="center" vertical="center"/>
    </xf>
    <xf numFmtId="0" fontId="21" fillId="8" borderId="8" xfId="1" applyNumberFormat="1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165" fontId="1" fillId="0" borderId="18" xfId="1" applyNumberFormat="1" applyFont="1" applyBorder="1"/>
    <xf numFmtId="165" fontId="1" fillId="0" borderId="13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1" fillId="0" borderId="9" xfId="1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43" fontId="1" fillId="7" borderId="2" xfId="1" applyFont="1" applyFill="1" applyBorder="1" applyAlignment="1">
      <alignment vertical="center"/>
    </xf>
    <xf numFmtId="43" fontId="2" fillId="7" borderId="4" xfId="1" applyFont="1" applyFill="1" applyBorder="1" applyAlignment="1">
      <alignment horizontal="right" vertical="center"/>
    </xf>
    <xf numFmtId="1" fontId="2" fillId="6" borderId="9" xfId="1" applyNumberFormat="1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43" fontId="1" fillId="7" borderId="11" xfId="1" applyFont="1" applyFill="1" applyBorder="1" applyAlignment="1">
      <alignment vertical="center"/>
    </xf>
    <xf numFmtId="43" fontId="2" fillId="7" borderId="9" xfId="1" applyFont="1" applyFill="1" applyBorder="1" applyAlignment="1">
      <alignment horizontal="right" vertical="center"/>
    </xf>
    <xf numFmtId="1" fontId="2" fillId="6" borderId="10" xfId="1" applyNumberFormat="1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16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193786</xdr:rowOff>
    </xdr:from>
    <xdr:to>
      <xdr:col>2</xdr:col>
      <xdr:colOff>38100</xdr:colOff>
      <xdr:row>4</xdr:row>
      <xdr:rowOff>219075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93786"/>
          <a:ext cx="1971675" cy="9777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.%20%20%20%20%20%20COPIAS/COPIAS%202021/01.%20%20%20AREACOMERCIAL/24.%20%20%20%202024/24-08.%20%20Ago%20%20Fac%20%20JULIO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.%20%20%20%20%20%20COPIAS/COPIAS%202021/01.%20%20%20AREACOMERCIAL/24.%20%20%20%202024/24-07.%20%20Jul%20%20Fac%20%20JUNIO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3"/>
      <sheetName val="EST."/>
      <sheetName val="U.E"/>
      <sheetName val="M."/>
      <sheetName val="SUB"/>
      <sheetName val="001"/>
      <sheetName val="002"/>
      <sheetName val="003"/>
      <sheetName val="COM-"/>
      <sheetName val="REC"/>
      <sheetName val="TAR"/>
      <sheetName val="DET-FINAL"/>
      <sheetName val="x"/>
      <sheetName val="C1"/>
      <sheetName val="C2"/>
      <sheetName val="C3"/>
      <sheetName val="C4"/>
      <sheetName val="C5"/>
      <sheetName val="C6"/>
      <sheetName val="CF"/>
      <sheetName val="ING"/>
      <sheetName val="Inf-R"/>
      <sheetName val="INICIAL"/>
      <sheetName val="FINAL"/>
      <sheetName val="SIG"/>
      <sheetName val="IND"/>
      <sheetName val="R"/>
      <sheetName val="CC"/>
      <sheetName val="P."/>
      <sheetName val="TF"/>
      <sheetName val="TR"/>
      <sheetName val="1."/>
      <sheetName val="3."/>
      <sheetName val="2."/>
      <sheetName val="X B"/>
      <sheetName val="X R"/>
    </sheetNames>
    <sheetDataSet>
      <sheetData sheetId="0"/>
      <sheetData sheetId="1"/>
      <sheetData sheetId="2"/>
      <sheetData sheetId="3">
        <row r="17">
          <cell r="O17">
            <v>2559</v>
          </cell>
          <cell r="P17">
            <v>2507</v>
          </cell>
          <cell r="Q17">
            <v>2339</v>
          </cell>
          <cell r="R17">
            <v>2546</v>
          </cell>
          <cell r="S17">
            <v>2507</v>
          </cell>
          <cell r="T17">
            <v>2494</v>
          </cell>
          <cell r="U17">
            <v>13</v>
          </cell>
          <cell r="V17">
            <v>2494</v>
          </cell>
          <cell r="W17">
            <v>13</v>
          </cell>
        </row>
        <row r="18">
          <cell r="O18">
            <v>5336</v>
          </cell>
          <cell r="P18">
            <v>5233</v>
          </cell>
          <cell r="Q18">
            <v>5229</v>
          </cell>
          <cell r="R18">
            <v>5249</v>
          </cell>
          <cell r="S18">
            <v>5233</v>
          </cell>
          <cell r="T18">
            <v>5213</v>
          </cell>
          <cell r="U18">
            <v>20</v>
          </cell>
          <cell r="V18">
            <v>5213</v>
          </cell>
          <cell r="W18">
            <v>20</v>
          </cell>
        </row>
        <row r="19">
          <cell r="O19">
            <v>1258</v>
          </cell>
          <cell r="P19">
            <v>1257</v>
          </cell>
          <cell r="Q19">
            <v>1214</v>
          </cell>
          <cell r="R19">
            <v>1255</v>
          </cell>
          <cell r="S19">
            <v>1257</v>
          </cell>
          <cell r="T19">
            <v>1251</v>
          </cell>
          <cell r="U19">
            <v>6</v>
          </cell>
          <cell r="V19">
            <v>1251</v>
          </cell>
          <cell r="W19">
            <v>6</v>
          </cell>
        </row>
        <row r="20">
          <cell r="O20">
            <v>13</v>
          </cell>
          <cell r="P20">
            <v>13</v>
          </cell>
          <cell r="Q20">
            <v>9</v>
          </cell>
          <cell r="R20">
            <v>13</v>
          </cell>
          <cell r="S20">
            <v>13</v>
          </cell>
          <cell r="T20">
            <v>13</v>
          </cell>
          <cell r="U20">
            <v>0</v>
          </cell>
          <cell r="V20">
            <v>13</v>
          </cell>
          <cell r="W20">
            <v>0</v>
          </cell>
        </row>
        <row r="21"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O22">
            <v>4</v>
          </cell>
          <cell r="P22">
            <v>4</v>
          </cell>
          <cell r="Q22">
            <v>1</v>
          </cell>
          <cell r="R22">
            <v>3</v>
          </cell>
          <cell r="S22">
            <v>4</v>
          </cell>
          <cell r="T22">
            <v>4</v>
          </cell>
          <cell r="U22">
            <v>0</v>
          </cell>
          <cell r="V22">
            <v>4</v>
          </cell>
          <cell r="W22">
            <v>0</v>
          </cell>
        </row>
        <row r="23"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0</v>
          </cell>
          <cell r="V23">
            <v>1</v>
          </cell>
          <cell r="W23">
            <v>0</v>
          </cell>
        </row>
        <row r="24">
          <cell r="O24">
            <v>538</v>
          </cell>
          <cell r="P24">
            <v>534</v>
          </cell>
          <cell r="Q24">
            <v>519</v>
          </cell>
          <cell r="R24">
            <v>458</v>
          </cell>
          <cell r="S24">
            <v>534</v>
          </cell>
          <cell r="T24">
            <v>528</v>
          </cell>
          <cell r="U24">
            <v>6</v>
          </cell>
          <cell r="V24">
            <v>528</v>
          </cell>
          <cell r="W24">
            <v>6</v>
          </cell>
        </row>
        <row r="25">
          <cell r="O25">
            <v>79</v>
          </cell>
          <cell r="P25">
            <v>79</v>
          </cell>
          <cell r="Q25">
            <v>73</v>
          </cell>
          <cell r="R25">
            <v>79</v>
          </cell>
          <cell r="S25">
            <v>79</v>
          </cell>
          <cell r="T25">
            <v>63</v>
          </cell>
          <cell r="U25">
            <v>16</v>
          </cell>
          <cell r="V25">
            <v>63</v>
          </cell>
          <cell r="W25">
            <v>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3">
          <cell r="T33">
            <v>117521355</v>
          </cell>
        </row>
        <row r="42">
          <cell r="T42">
            <v>60747634</v>
          </cell>
        </row>
        <row r="53">
          <cell r="T53">
            <v>167647995</v>
          </cell>
        </row>
        <row r="57">
          <cell r="M57">
            <v>122032552</v>
          </cell>
          <cell r="X57">
            <v>32962716</v>
          </cell>
        </row>
        <row r="58">
          <cell r="M58">
            <v>61621627</v>
          </cell>
          <cell r="X58">
            <v>14526973</v>
          </cell>
        </row>
        <row r="59">
          <cell r="M59">
            <v>173987338</v>
          </cell>
          <cell r="X59">
            <v>37237520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3"/>
      <sheetName val="EST."/>
      <sheetName val="U.E"/>
      <sheetName val="M."/>
      <sheetName val="SUB"/>
      <sheetName val="001"/>
      <sheetName val="002"/>
      <sheetName val="003"/>
      <sheetName val="COM-"/>
      <sheetName val="REC"/>
      <sheetName val="TAR"/>
      <sheetName val="DET-FINAL"/>
      <sheetName val="XXX"/>
      <sheetName val="C1"/>
      <sheetName val="C2"/>
      <sheetName val="C3"/>
      <sheetName val="C4"/>
      <sheetName val="C5"/>
      <sheetName val="C6"/>
      <sheetName val="CF"/>
      <sheetName val="ING"/>
      <sheetName val="Inf-R"/>
      <sheetName val="INICIAL"/>
      <sheetName val="FINAL"/>
      <sheetName val="SIG"/>
      <sheetName val="IND"/>
      <sheetName val="R"/>
      <sheetName val="CC"/>
      <sheetName val="P."/>
      <sheetName val="TF"/>
      <sheetName val="TR"/>
      <sheetName val="1."/>
      <sheetName val="2."/>
      <sheetName val="3."/>
      <sheetName val="SUBSIDIOS"/>
      <sheetName val="T.C. AA"/>
      <sheetName val="X B"/>
      <sheetName val="X 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7">
          <cell r="Y57">
            <v>113427047</v>
          </cell>
        </row>
        <row r="58">
          <cell r="Y58">
            <v>126065079</v>
          </cell>
        </row>
        <row r="59">
          <cell r="Y59">
            <v>194958429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workbookViewId="0">
      <selection activeCell="H4" sqref="H4"/>
    </sheetView>
  </sheetViews>
  <sheetFormatPr baseColWidth="10" defaultRowHeight="15"/>
  <cols>
    <col min="1" max="1" width="6.28515625" style="7" customWidth="1"/>
    <col min="2" max="2" width="30" style="9" customWidth="1"/>
    <col min="3" max="4" width="12.85546875" style="9" customWidth="1"/>
    <col min="5" max="12" width="14" style="9" customWidth="1"/>
  </cols>
  <sheetData>
    <row r="1" spans="1:12" ht="1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.75">
      <c r="A2" s="3"/>
      <c r="B2" s="4"/>
      <c r="C2" s="5" t="s">
        <v>0</v>
      </c>
      <c r="D2" s="4"/>
      <c r="E2" s="4"/>
      <c r="F2" s="4"/>
      <c r="G2" s="4"/>
      <c r="H2" s="4"/>
      <c r="I2" s="4"/>
      <c r="J2" s="4"/>
      <c r="K2" s="4"/>
      <c r="L2" s="4"/>
    </row>
    <row r="3" spans="1:12" ht="18.75">
      <c r="A3" s="3"/>
      <c r="B3" s="6"/>
      <c r="C3" s="5" t="s">
        <v>1</v>
      </c>
      <c r="D3" s="4"/>
      <c r="E3" s="6"/>
      <c r="F3" s="6"/>
      <c r="G3" s="6"/>
      <c r="H3" s="6"/>
      <c r="I3" s="6"/>
      <c r="J3" s="6"/>
      <c r="K3" s="6"/>
      <c r="L3" s="6"/>
    </row>
    <row r="4" spans="1:12" ht="18.75">
      <c r="A4" s="3"/>
      <c r="B4" s="6"/>
      <c r="C4" s="5" t="s">
        <v>2</v>
      </c>
      <c r="D4" s="4"/>
      <c r="E4" s="6"/>
      <c r="F4" s="6"/>
      <c r="G4" s="6"/>
      <c r="H4" s="6"/>
      <c r="I4" s="6"/>
      <c r="J4" s="6"/>
      <c r="K4" s="6"/>
      <c r="L4" s="6"/>
    </row>
    <row r="5" spans="1:12" ht="23.25">
      <c r="B5" s="8"/>
      <c r="C5" s="8"/>
      <c r="E5" s="8"/>
      <c r="F5" s="8"/>
      <c r="G5" s="8"/>
      <c r="H5" s="8"/>
      <c r="I5" s="8"/>
      <c r="J5" s="8"/>
      <c r="K5" s="8"/>
      <c r="L5" s="8"/>
    </row>
    <row r="6" spans="1:12" ht="25.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5.5">
      <c r="B7" s="11" t="s">
        <v>3</v>
      </c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25.5">
      <c r="B8" s="12" t="s">
        <v>4</v>
      </c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ht="18">
      <c r="B9" s="13" t="s">
        <v>5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1" spans="1:12">
      <c r="A11" s="14"/>
      <c r="B11" s="15" t="s">
        <v>6</v>
      </c>
      <c r="C11" s="16" t="s">
        <v>7</v>
      </c>
      <c r="D11" s="17" t="s">
        <v>8</v>
      </c>
      <c r="E11" s="18" t="s">
        <v>9</v>
      </c>
      <c r="F11" s="19"/>
      <c r="G11" s="20"/>
      <c r="H11" s="21" t="s">
        <v>10</v>
      </c>
      <c r="I11" s="22" t="s">
        <v>11</v>
      </c>
      <c r="J11" s="23"/>
      <c r="K11" s="24" t="s">
        <v>12</v>
      </c>
      <c r="L11" s="25"/>
    </row>
    <row r="12" spans="1:12" ht="25.5">
      <c r="A12" s="26"/>
      <c r="B12" s="27"/>
      <c r="C12" s="28"/>
      <c r="D12" s="29"/>
      <c r="E12" s="30" t="s">
        <v>13</v>
      </c>
      <c r="F12" s="31" t="s">
        <v>14</v>
      </c>
      <c r="G12" s="32" t="s">
        <v>15</v>
      </c>
      <c r="H12" s="33"/>
      <c r="I12" s="34" t="s">
        <v>16</v>
      </c>
      <c r="J12" s="35" t="s">
        <v>17</v>
      </c>
      <c r="K12" s="34" t="s">
        <v>18</v>
      </c>
      <c r="L12" s="36" t="s">
        <v>19</v>
      </c>
    </row>
    <row r="13" spans="1:12">
      <c r="A13" s="14"/>
      <c r="B13" s="37" t="s">
        <v>20</v>
      </c>
      <c r="C13" s="38">
        <v>0.5</v>
      </c>
      <c r="D13" s="39">
        <f>+[1]U.E!O17</f>
        <v>2559</v>
      </c>
      <c r="E13" s="39">
        <f>+[1]U.E!P17</f>
        <v>2507</v>
      </c>
      <c r="F13" s="39">
        <f>+[1]U.E!Q17</f>
        <v>2339</v>
      </c>
      <c r="G13" s="39">
        <f>+[1]U.E!R17</f>
        <v>2546</v>
      </c>
      <c r="H13" s="39">
        <f>+[1]U.E!S17</f>
        <v>2507</v>
      </c>
      <c r="I13" s="39">
        <f>+[1]U.E!T17</f>
        <v>2494</v>
      </c>
      <c r="J13" s="39">
        <f>+[1]U.E!U17</f>
        <v>13</v>
      </c>
      <c r="K13" s="39">
        <f>+[1]U.E!V17</f>
        <v>2494</v>
      </c>
      <c r="L13" s="39">
        <f>+[1]U.E!W17</f>
        <v>13</v>
      </c>
    </row>
    <row r="14" spans="1:12">
      <c r="A14" s="14"/>
      <c r="B14" s="37" t="s">
        <v>21</v>
      </c>
      <c r="C14" s="38">
        <v>0.2</v>
      </c>
      <c r="D14" s="39">
        <f>+[1]U.E!O18</f>
        <v>5336</v>
      </c>
      <c r="E14" s="39">
        <f>+[1]U.E!P18</f>
        <v>5233</v>
      </c>
      <c r="F14" s="39">
        <f>+[1]U.E!Q18</f>
        <v>5229</v>
      </c>
      <c r="G14" s="39">
        <f>+[1]U.E!R18</f>
        <v>5249</v>
      </c>
      <c r="H14" s="39">
        <f>+[1]U.E!S18</f>
        <v>5233</v>
      </c>
      <c r="I14" s="39">
        <f>+[1]U.E!T18</f>
        <v>5213</v>
      </c>
      <c r="J14" s="39">
        <f>+[1]U.E!U18</f>
        <v>20</v>
      </c>
      <c r="K14" s="39">
        <f>+[1]U.E!V18</f>
        <v>5213</v>
      </c>
      <c r="L14" s="39">
        <f>+[1]U.E!W18</f>
        <v>20</v>
      </c>
    </row>
    <row r="15" spans="1:12">
      <c r="A15" s="14"/>
      <c r="B15" s="37" t="s">
        <v>22</v>
      </c>
      <c r="C15" s="38"/>
      <c r="D15" s="39">
        <f>+[1]U.E!O19</f>
        <v>1258</v>
      </c>
      <c r="E15" s="39">
        <f>+[1]U.E!P19</f>
        <v>1257</v>
      </c>
      <c r="F15" s="39">
        <f>+[1]U.E!Q19</f>
        <v>1214</v>
      </c>
      <c r="G15" s="39">
        <f>+[1]U.E!R19</f>
        <v>1255</v>
      </c>
      <c r="H15" s="39">
        <f>+[1]U.E!S19</f>
        <v>1257</v>
      </c>
      <c r="I15" s="39">
        <f>+[1]U.E!T19</f>
        <v>1251</v>
      </c>
      <c r="J15" s="39">
        <f>+[1]U.E!U19</f>
        <v>6</v>
      </c>
      <c r="K15" s="39">
        <f>+[1]U.E!V19</f>
        <v>1251</v>
      </c>
      <c r="L15" s="39">
        <f>+[1]U.E!W19</f>
        <v>6</v>
      </c>
    </row>
    <row r="16" spans="1:12">
      <c r="A16" s="14"/>
      <c r="B16" s="37" t="s">
        <v>23</v>
      </c>
      <c r="C16" s="38"/>
      <c r="D16" s="39">
        <f>+[1]U.E!O20</f>
        <v>13</v>
      </c>
      <c r="E16" s="39">
        <f>+[1]U.E!P20</f>
        <v>13</v>
      </c>
      <c r="F16" s="39">
        <f>+[1]U.E!Q20</f>
        <v>9</v>
      </c>
      <c r="G16" s="39">
        <f>+[1]U.E!R20</f>
        <v>13</v>
      </c>
      <c r="H16" s="39">
        <f>+[1]U.E!S20</f>
        <v>13</v>
      </c>
      <c r="I16" s="39">
        <f>+[1]U.E!T20</f>
        <v>13</v>
      </c>
      <c r="J16" s="39">
        <f>+[1]U.E!U20</f>
        <v>0</v>
      </c>
      <c r="K16" s="39">
        <f>+[1]U.E!V20</f>
        <v>13</v>
      </c>
      <c r="L16" s="39">
        <f>+[1]U.E!W20</f>
        <v>0</v>
      </c>
    </row>
    <row r="17" spans="1:12">
      <c r="A17" s="40"/>
      <c r="B17" s="37" t="s">
        <v>24</v>
      </c>
      <c r="C17" s="38"/>
      <c r="D17" s="39">
        <f>+[1]U.E!O21</f>
        <v>0</v>
      </c>
      <c r="E17" s="39">
        <f>+[1]U.E!P21</f>
        <v>0</v>
      </c>
      <c r="F17" s="39">
        <f>+[1]U.E!Q21</f>
        <v>0</v>
      </c>
      <c r="G17" s="39">
        <f>+[1]U.E!R21</f>
        <v>0</v>
      </c>
      <c r="H17" s="39">
        <f>+[1]U.E!S21</f>
        <v>0</v>
      </c>
      <c r="I17" s="39">
        <f>+[1]U.E!T21</f>
        <v>0</v>
      </c>
      <c r="J17" s="39">
        <f>+[1]U.E!U21</f>
        <v>0</v>
      </c>
      <c r="K17" s="39">
        <f>+[1]U.E!V21</f>
        <v>0</v>
      </c>
      <c r="L17" s="39">
        <f>+[1]U.E!W21</f>
        <v>0</v>
      </c>
    </row>
    <row r="18" spans="1:12">
      <c r="A18" s="40"/>
      <c r="B18" s="37" t="s">
        <v>25</v>
      </c>
      <c r="C18" s="41">
        <v>-0.3</v>
      </c>
      <c r="D18" s="39">
        <f>+[1]U.E!O22</f>
        <v>4</v>
      </c>
      <c r="E18" s="39">
        <f>+[1]U.E!P22</f>
        <v>4</v>
      </c>
      <c r="F18" s="39">
        <f>+[1]U.E!Q22</f>
        <v>1</v>
      </c>
      <c r="G18" s="39">
        <f>+[1]U.E!R22</f>
        <v>3</v>
      </c>
      <c r="H18" s="39">
        <f>+[1]U.E!S22</f>
        <v>4</v>
      </c>
      <c r="I18" s="39">
        <f>+[1]U.E!T22</f>
        <v>4</v>
      </c>
      <c r="J18" s="39">
        <f>+[1]U.E!U22</f>
        <v>0</v>
      </c>
      <c r="K18" s="39">
        <f>+[1]U.E!V22</f>
        <v>4</v>
      </c>
      <c r="L18" s="39">
        <f>+[1]U.E!W22</f>
        <v>0</v>
      </c>
    </row>
    <row r="19" spans="1:12">
      <c r="A19" s="40"/>
      <c r="B19" s="37" t="s">
        <v>26</v>
      </c>
      <c r="C19" s="41"/>
      <c r="D19" s="39">
        <f>+[1]U.E!O23</f>
        <v>1</v>
      </c>
      <c r="E19" s="39">
        <f>+[1]U.E!P23</f>
        <v>1</v>
      </c>
      <c r="F19" s="39">
        <f>+[1]U.E!Q23</f>
        <v>1</v>
      </c>
      <c r="G19" s="39">
        <f>+[1]U.E!R23</f>
        <v>1</v>
      </c>
      <c r="H19" s="39">
        <f>+[1]U.E!S23</f>
        <v>1</v>
      </c>
      <c r="I19" s="39">
        <f>+[1]U.E!T23</f>
        <v>1</v>
      </c>
      <c r="J19" s="39">
        <f>+[1]U.E!U23</f>
        <v>0</v>
      </c>
      <c r="K19" s="39">
        <f>+[1]U.E!V23</f>
        <v>1</v>
      </c>
      <c r="L19" s="39">
        <f>+[1]U.E!W23</f>
        <v>0</v>
      </c>
    </row>
    <row r="20" spans="1:12">
      <c r="A20" s="40"/>
      <c r="B20" s="42" t="s">
        <v>27</v>
      </c>
      <c r="C20" s="41">
        <v>-0.5</v>
      </c>
      <c r="D20" s="39">
        <f>+[1]U.E!O24</f>
        <v>538</v>
      </c>
      <c r="E20" s="39">
        <f>+[1]U.E!P24</f>
        <v>534</v>
      </c>
      <c r="F20" s="39">
        <f>+[1]U.E!Q24</f>
        <v>519</v>
      </c>
      <c r="G20" s="39">
        <f>+[1]U.E!R24</f>
        <v>458</v>
      </c>
      <c r="H20" s="39">
        <f>+[1]U.E!S24</f>
        <v>534</v>
      </c>
      <c r="I20" s="39">
        <f>+[1]U.E!T24</f>
        <v>528</v>
      </c>
      <c r="J20" s="39">
        <f>+[1]U.E!U24</f>
        <v>6</v>
      </c>
      <c r="K20" s="39">
        <f>+[1]U.E!V24</f>
        <v>528</v>
      </c>
      <c r="L20" s="39">
        <f>+[1]U.E!W24</f>
        <v>6</v>
      </c>
    </row>
    <row r="21" spans="1:12">
      <c r="A21" s="40"/>
      <c r="B21" s="42" t="s">
        <v>28</v>
      </c>
      <c r="C21" s="43"/>
      <c r="D21" s="39">
        <f>+[1]U.E!O25</f>
        <v>79</v>
      </c>
      <c r="E21" s="39">
        <f>+[1]U.E!P25</f>
        <v>79</v>
      </c>
      <c r="F21" s="39">
        <f>+[1]U.E!Q25</f>
        <v>73</v>
      </c>
      <c r="G21" s="39">
        <f>+[1]U.E!R25</f>
        <v>79</v>
      </c>
      <c r="H21" s="39">
        <f>+[1]U.E!S25</f>
        <v>79</v>
      </c>
      <c r="I21" s="39">
        <f>+[1]U.E!T25</f>
        <v>63</v>
      </c>
      <c r="J21" s="39">
        <f>+[1]U.E!U25</f>
        <v>16</v>
      </c>
      <c r="K21" s="39">
        <f>+[1]U.E!V25</f>
        <v>63</v>
      </c>
      <c r="L21" s="39">
        <f>+[1]U.E!W25</f>
        <v>16</v>
      </c>
    </row>
    <row r="22" spans="1:12" ht="18.75">
      <c r="A22" s="44" t="s">
        <v>29</v>
      </c>
      <c r="B22" s="45" t="s">
        <v>30</v>
      </c>
      <c r="C22" s="46"/>
      <c r="D22" s="47">
        <f>SUM(D13:D21)</f>
        <v>9788</v>
      </c>
      <c r="E22" s="47">
        <f>SUM(E13:E21)</f>
        <v>9628</v>
      </c>
      <c r="F22" s="47">
        <f>SUM(F13:F21)</f>
        <v>9385</v>
      </c>
      <c r="G22" s="47">
        <f>SUM(G13:G21)</f>
        <v>9604</v>
      </c>
      <c r="H22" s="47">
        <f>SUM(H13:H21)</f>
        <v>9628</v>
      </c>
      <c r="I22" s="47">
        <f t="shared" ref="I22:L22" si="0">SUM(I13:I21)</f>
        <v>9567</v>
      </c>
      <c r="J22" s="47">
        <f t="shared" si="0"/>
        <v>61</v>
      </c>
      <c r="K22" s="47">
        <f t="shared" si="0"/>
        <v>9567</v>
      </c>
      <c r="L22" s="47">
        <f t="shared" si="0"/>
        <v>61</v>
      </c>
    </row>
    <row r="23" spans="1:12">
      <c r="A23" s="48"/>
      <c r="J23" s="49">
        <f>+I22+J22-H22</f>
        <v>0</v>
      </c>
    </row>
    <row r="24" spans="1:12">
      <c r="A24" s="48"/>
    </row>
    <row r="26" spans="1:12" ht="18.75">
      <c r="A26" s="50"/>
      <c r="B26" s="51" t="s">
        <v>31</v>
      </c>
      <c r="C26" s="52"/>
      <c r="D26" s="53"/>
      <c r="E26" s="54" t="s">
        <v>13</v>
      </c>
      <c r="F26" s="54"/>
      <c r="G26" s="54" t="s">
        <v>14</v>
      </c>
      <c r="H26" s="54"/>
      <c r="I26" s="54" t="s">
        <v>15</v>
      </c>
      <c r="J26" s="54"/>
      <c r="K26" s="54" t="s">
        <v>32</v>
      </c>
      <c r="L26" s="54"/>
    </row>
    <row r="27" spans="1:12" ht="21">
      <c r="A27" s="55" t="s">
        <v>29</v>
      </c>
      <c r="B27" s="56"/>
      <c r="C27" s="57"/>
      <c r="D27" s="58"/>
      <c r="E27" s="59" t="s">
        <v>33</v>
      </c>
      <c r="F27" s="59" t="s">
        <v>34</v>
      </c>
      <c r="G27" s="59" t="s">
        <v>33</v>
      </c>
      <c r="H27" s="59" t="s">
        <v>34</v>
      </c>
      <c r="I27" s="59" t="s">
        <v>33</v>
      </c>
      <c r="J27" s="59" t="s">
        <v>34</v>
      </c>
      <c r="K27" s="59" t="s">
        <v>33</v>
      </c>
      <c r="L27" s="59" t="s">
        <v>34</v>
      </c>
    </row>
    <row r="28" spans="1:12" ht="26.25">
      <c r="A28" s="60" t="s">
        <v>29</v>
      </c>
      <c r="B28" s="61" t="s">
        <v>35</v>
      </c>
      <c r="C28" s="62"/>
      <c r="D28" s="62"/>
      <c r="E28" s="63" t="s">
        <v>13</v>
      </c>
      <c r="F28" s="64"/>
      <c r="G28" s="65" t="s">
        <v>14</v>
      </c>
      <c r="H28" s="66"/>
      <c r="I28" s="67" t="s">
        <v>15</v>
      </c>
      <c r="J28" s="68"/>
      <c r="K28" s="69" t="s">
        <v>32</v>
      </c>
      <c r="L28" s="70"/>
    </row>
    <row r="29" spans="1:12">
      <c r="A29" s="48"/>
      <c r="B29" s="71" t="s">
        <v>36</v>
      </c>
      <c r="C29" s="72" t="s">
        <v>37</v>
      </c>
      <c r="D29" s="73"/>
      <c r="E29" s="74">
        <f>+[1]CF!T33</f>
        <v>117521355</v>
      </c>
      <c r="F29" s="75">
        <f>+E29/E30</f>
        <v>0.9630328389756202</v>
      </c>
      <c r="G29" s="74">
        <f>+[1]CF!T42</f>
        <v>60747634</v>
      </c>
      <c r="H29" s="75">
        <f>+G29/G30</f>
        <v>0.98581678150107921</v>
      </c>
      <c r="I29" s="74">
        <f>+[1]CF!T53</f>
        <v>167647995</v>
      </c>
      <c r="J29" s="75">
        <f>+I29/I30</f>
        <v>0.96356434282591297</v>
      </c>
      <c r="K29" s="74">
        <f>+E29+G29+I29</f>
        <v>345916984</v>
      </c>
      <c r="L29" s="75">
        <f>+K29/K30</f>
        <v>0.96721708067243206</v>
      </c>
    </row>
    <row r="30" spans="1:12">
      <c r="A30" s="48"/>
      <c r="B30" s="76"/>
      <c r="C30" s="77" t="s">
        <v>38</v>
      </c>
      <c r="D30" s="78"/>
      <c r="E30" s="79">
        <f>+[1]CF!M57</f>
        <v>122032552</v>
      </c>
      <c r="F30" s="80"/>
      <c r="G30" s="79">
        <f>+[1]CF!M58</f>
        <v>61621627</v>
      </c>
      <c r="H30" s="80"/>
      <c r="I30" s="79">
        <f>+[1]CF!M59</f>
        <v>173987338</v>
      </c>
      <c r="J30" s="80"/>
      <c r="K30" s="79">
        <f>+E30+G30+I30</f>
        <v>357641517</v>
      </c>
      <c r="L30" s="80"/>
    </row>
    <row r="31" spans="1:12">
      <c r="A31" s="48"/>
      <c r="B31" s="81" t="s">
        <v>39</v>
      </c>
      <c r="C31" s="72" t="s">
        <v>40</v>
      </c>
      <c r="D31" s="73"/>
      <c r="E31" s="74">
        <f>+E30</f>
        <v>122032552</v>
      </c>
      <c r="F31" s="75">
        <f>+E31/E32</f>
        <v>1.0758681921781847</v>
      </c>
      <c r="G31" s="74">
        <f>+G30</f>
        <v>61621627</v>
      </c>
      <c r="H31" s="75">
        <f>+G31/G32</f>
        <v>0.48880806238181151</v>
      </c>
      <c r="I31" s="74">
        <f>+I30</f>
        <v>173987338</v>
      </c>
      <c r="J31" s="75">
        <f>+I31/I32</f>
        <v>0.89243301196277081</v>
      </c>
      <c r="K31" s="74">
        <f>+K30</f>
        <v>357641517</v>
      </c>
      <c r="L31" s="75">
        <f>+K31/K32</f>
        <v>0.823204189484808</v>
      </c>
    </row>
    <row r="32" spans="1:12">
      <c r="A32" s="48"/>
      <c r="B32" s="81"/>
      <c r="C32" s="77" t="s">
        <v>41</v>
      </c>
      <c r="D32" s="78"/>
      <c r="E32" s="79">
        <f>+[2]CF!Y57</f>
        <v>113427047</v>
      </c>
      <c r="F32" s="80"/>
      <c r="G32" s="79">
        <f>+[2]CF!Y58</f>
        <v>126065079</v>
      </c>
      <c r="H32" s="80"/>
      <c r="I32" s="79">
        <f>+[2]CF!Y59</f>
        <v>194958429</v>
      </c>
      <c r="J32" s="80"/>
      <c r="K32" s="79">
        <f>+E32+G32+I32</f>
        <v>434450555</v>
      </c>
      <c r="L32" s="80"/>
    </row>
    <row r="33" spans="1:12">
      <c r="A33" s="82"/>
      <c r="B33" s="81" t="s">
        <v>42</v>
      </c>
      <c r="C33" s="83" t="s">
        <v>43</v>
      </c>
      <c r="D33" s="84"/>
      <c r="E33" s="85">
        <f>+[1]CF!X57</f>
        <v>32962716</v>
      </c>
      <c r="F33" s="75">
        <f>+E33/E34</f>
        <v>0.2701141249590519</v>
      </c>
      <c r="G33" s="85">
        <f>+[1]CF!X58</f>
        <v>14526973</v>
      </c>
      <c r="H33" s="75">
        <f>+G33/G34</f>
        <v>0.23574471670473746</v>
      </c>
      <c r="I33" s="85">
        <f>+[1]CF!X59</f>
        <v>37237520</v>
      </c>
      <c r="J33" s="75">
        <f>+I33/I34</f>
        <v>0.21402431020583809</v>
      </c>
      <c r="K33" s="85">
        <f>+E33+G33+I33</f>
        <v>84727209</v>
      </c>
      <c r="L33" s="75">
        <f>+K33/K34</f>
        <v>0.23690540659461523</v>
      </c>
    </row>
    <row r="34" spans="1:12">
      <c r="A34" s="48"/>
      <c r="B34" s="81"/>
      <c r="C34" s="77" t="s">
        <v>44</v>
      </c>
      <c r="D34" s="78"/>
      <c r="E34" s="79">
        <f>+E31</f>
        <v>122032552</v>
      </c>
      <c r="F34" s="80"/>
      <c r="G34" s="79">
        <f>+G31</f>
        <v>61621627</v>
      </c>
      <c r="H34" s="80"/>
      <c r="I34" s="79">
        <f>+I31</f>
        <v>173987338</v>
      </c>
      <c r="J34" s="80"/>
      <c r="K34" s="79">
        <f>+K31</f>
        <v>357641517</v>
      </c>
      <c r="L34" s="80"/>
    </row>
    <row r="35" spans="1:12" ht="26.25">
      <c r="A35" s="60" t="s">
        <v>29</v>
      </c>
      <c r="B35" s="61" t="s">
        <v>45</v>
      </c>
      <c r="C35" s="62"/>
      <c r="D35" s="62"/>
      <c r="E35" s="63" t="s">
        <v>13</v>
      </c>
      <c r="F35" s="64"/>
      <c r="G35" s="65" t="s">
        <v>14</v>
      </c>
      <c r="H35" s="66"/>
      <c r="I35" s="86" t="s">
        <v>15</v>
      </c>
      <c r="J35" s="87"/>
      <c r="K35" s="69" t="s">
        <v>32</v>
      </c>
      <c r="L35" s="70"/>
    </row>
    <row r="36" spans="1:12">
      <c r="A36" s="48"/>
      <c r="B36" s="76" t="s">
        <v>46</v>
      </c>
      <c r="C36" s="72" t="s">
        <v>47</v>
      </c>
      <c r="D36" s="73"/>
      <c r="E36" s="74">
        <f>+E22</f>
        <v>9628</v>
      </c>
      <c r="F36" s="75">
        <f>+E36/E37</f>
        <v>0.98365345320800979</v>
      </c>
      <c r="G36" s="74">
        <f>+F22</f>
        <v>9385</v>
      </c>
      <c r="H36" s="88">
        <f>+G36/G37</f>
        <v>0.95882713526767471</v>
      </c>
      <c r="I36" s="89">
        <f>+G22</f>
        <v>9604</v>
      </c>
      <c r="J36" s="75">
        <f>+I36/I37</f>
        <v>0.98120147118921131</v>
      </c>
      <c r="K36" s="90"/>
      <c r="L36" s="90"/>
    </row>
    <row r="37" spans="1:12">
      <c r="A37" s="48"/>
      <c r="B37" s="76"/>
      <c r="C37" s="77" t="s">
        <v>48</v>
      </c>
      <c r="D37" s="78"/>
      <c r="E37" s="79">
        <f>+D22</f>
        <v>9788</v>
      </c>
      <c r="F37" s="80"/>
      <c r="G37" s="79">
        <f>+D22</f>
        <v>9788</v>
      </c>
      <c r="H37" s="91"/>
      <c r="I37" s="92">
        <f>+D22</f>
        <v>9788</v>
      </c>
      <c r="J37" s="80"/>
      <c r="K37" s="93"/>
      <c r="L37" s="93"/>
    </row>
    <row r="38" spans="1:12">
      <c r="A38" s="48"/>
      <c r="B38" s="81" t="s">
        <v>49</v>
      </c>
      <c r="C38" s="72" t="s">
        <v>50</v>
      </c>
      <c r="D38" s="73"/>
      <c r="E38" s="94"/>
      <c r="F38" s="95"/>
      <c r="G38" s="94"/>
      <c r="H38" s="95"/>
      <c r="I38" s="90"/>
      <c r="J38" s="90"/>
      <c r="K38" s="74">
        <v>527350</v>
      </c>
      <c r="L38" s="88">
        <f>+K38/K39</f>
        <v>1</v>
      </c>
    </row>
    <row r="39" spans="1:12">
      <c r="A39" s="48"/>
      <c r="B39" s="81"/>
      <c r="C39" s="77" t="s">
        <v>51</v>
      </c>
      <c r="D39" s="78"/>
      <c r="E39" s="96"/>
      <c r="F39" s="97"/>
      <c r="G39" s="96"/>
      <c r="H39" s="97"/>
      <c r="I39" s="93"/>
      <c r="J39" s="93"/>
      <c r="K39" s="79">
        <f>+K38</f>
        <v>527350</v>
      </c>
      <c r="L39" s="91"/>
    </row>
    <row r="40" spans="1:12">
      <c r="A40" s="98"/>
      <c r="B40" s="81" t="s">
        <v>52</v>
      </c>
      <c r="C40" s="99" t="s">
        <v>53</v>
      </c>
      <c r="D40" s="100"/>
      <c r="E40" s="101"/>
      <c r="F40" s="102"/>
      <c r="G40" s="101"/>
      <c r="H40" s="102"/>
      <c r="I40" s="103"/>
      <c r="J40" s="103"/>
      <c r="K40" s="104">
        <v>22630</v>
      </c>
      <c r="L40" s="88">
        <f>+K40/K41</f>
        <v>4.1146950798210846E-2</v>
      </c>
    </row>
    <row r="41" spans="1:12">
      <c r="A41" s="48"/>
      <c r="B41" s="81"/>
      <c r="C41" s="105"/>
      <c r="D41" s="106"/>
      <c r="E41" s="96"/>
      <c r="F41" s="97"/>
      <c r="G41" s="96"/>
      <c r="H41" s="97"/>
      <c r="I41" s="93"/>
      <c r="J41" s="93"/>
      <c r="K41" s="79">
        <f>+K39+K40</f>
        <v>549980</v>
      </c>
      <c r="L41" s="91"/>
    </row>
    <row r="42" spans="1:12" ht="26.25">
      <c r="A42" s="60" t="s">
        <v>29</v>
      </c>
      <c r="B42" s="61" t="s">
        <v>54</v>
      </c>
      <c r="C42" s="62"/>
      <c r="D42" s="62"/>
      <c r="E42" s="63" t="s">
        <v>13</v>
      </c>
      <c r="F42" s="64"/>
      <c r="G42" s="65" t="s">
        <v>14</v>
      </c>
      <c r="H42" s="66"/>
      <c r="I42" s="86" t="s">
        <v>15</v>
      </c>
      <c r="J42" s="87"/>
      <c r="K42" s="69" t="s">
        <v>32</v>
      </c>
      <c r="L42" s="70"/>
    </row>
    <row r="43" spans="1:12">
      <c r="A43" s="48"/>
      <c r="B43" s="107" t="s">
        <v>55</v>
      </c>
      <c r="C43" s="72" t="s">
        <v>56</v>
      </c>
      <c r="D43" s="73"/>
      <c r="E43" s="74">
        <f>+H22</f>
        <v>9628</v>
      </c>
      <c r="F43" s="75">
        <f>+E43/E44</f>
        <v>1</v>
      </c>
      <c r="G43" s="108" t="s">
        <v>57</v>
      </c>
      <c r="H43" s="109"/>
      <c r="I43" s="109"/>
      <c r="J43" s="110"/>
      <c r="K43" s="109"/>
      <c r="L43" s="111"/>
    </row>
    <row r="44" spans="1:12">
      <c r="A44" s="48"/>
      <c r="B44" s="112"/>
      <c r="C44" s="77" t="s">
        <v>58</v>
      </c>
      <c r="D44" s="78"/>
      <c r="E44" s="79">
        <f>+E22</f>
        <v>9628</v>
      </c>
      <c r="F44" s="80"/>
      <c r="G44" s="108"/>
      <c r="H44" s="109"/>
      <c r="I44" s="109"/>
      <c r="J44" s="110"/>
      <c r="K44" s="109"/>
      <c r="L44" s="111"/>
    </row>
    <row r="45" spans="1:12">
      <c r="A45" s="48"/>
      <c r="B45" s="113" t="s">
        <v>59</v>
      </c>
      <c r="C45" s="72" t="s">
        <v>60</v>
      </c>
      <c r="D45" s="73"/>
      <c r="E45" s="74">
        <f>+I22</f>
        <v>9567</v>
      </c>
      <c r="F45" s="75">
        <f>+E45/E46</f>
        <v>0.99366431242210218</v>
      </c>
      <c r="G45" s="108" t="s">
        <v>61</v>
      </c>
      <c r="H45" s="109"/>
      <c r="I45" s="109"/>
      <c r="J45" s="110">
        <f>+D22</f>
        <v>9788</v>
      </c>
      <c r="K45" s="109"/>
      <c r="L45" s="111"/>
    </row>
    <row r="46" spans="1:12">
      <c r="A46" s="48"/>
      <c r="B46" s="113"/>
      <c r="C46" s="77" t="s">
        <v>62</v>
      </c>
      <c r="D46" s="78"/>
      <c r="E46" s="79">
        <f>+E43</f>
        <v>9628</v>
      </c>
      <c r="F46" s="80"/>
      <c r="G46" s="108" t="s">
        <v>63</v>
      </c>
      <c r="H46" s="109"/>
      <c r="I46" s="109"/>
      <c r="J46" s="110">
        <f>+H22</f>
        <v>9628</v>
      </c>
      <c r="K46" s="109"/>
      <c r="L46" s="111"/>
    </row>
    <row r="47" spans="1:12">
      <c r="A47" s="48"/>
      <c r="B47" s="114" t="s">
        <v>64</v>
      </c>
      <c r="C47" s="72" t="s">
        <v>56</v>
      </c>
      <c r="D47" s="73"/>
      <c r="E47" s="74">
        <f>+E43</f>
        <v>9628</v>
      </c>
      <c r="F47" s="75">
        <f>+E47/E48</f>
        <v>0.98365345320800979</v>
      </c>
      <c r="G47" s="115" t="s">
        <v>65</v>
      </c>
      <c r="H47" s="109"/>
      <c r="I47" s="109"/>
      <c r="J47" s="110">
        <f>+J46</f>
        <v>9628</v>
      </c>
      <c r="K47" s="109"/>
      <c r="L47" s="111"/>
    </row>
    <row r="48" spans="1:12">
      <c r="A48" s="48"/>
      <c r="B48" s="114"/>
      <c r="C48" s="77" t="s">
        <v>66</v>
      </c>
      <c r="D48" s="78"/>
      <c r="E48" s="79">
        <f>+D22</f>
        <v>9788</v>
      </c>
      <c r="F48" s="80"/>
      <c r="G48" s="115" t="s">
        <v>67</v>
      </c>
      <c r="H48" s="109"/>
      <c r="I48" s="109"/>
      <c r="J48" s="110">
        <f>+K22</f>
        <v>9567</v>
      </c>
      <c r="K48" s="109"/>
      <c r="L48" s="111"/>
    </row>
    <row r="49" spans="1:12">
      <c r="B49" s="114" t="s">
        <v>68</v>
      </c>
      <c r="C49" s="72" t="s">
        <v>69</v>
      </c>
      <c r="D49" s="73"/>
      <c r="E49" s="74">
        <f>+E46-E45</f>
        <v>61</v>
      </c>
      <c r="F49" s="75">
        <f>+E49/E50</f>
        <v>6.3760844569875613E-3</v>
      </c>
      <c r="G49" s="115" t="s">
        <v>70</v>
      </c>
      <c r="H49" s="109"/>
      <c r="I49" s="109"/>
      <c r="J49" s="110">
        <f>+J22</f>
        <v>61</v>
      </c>
      <c r="K49" s="109"/>
      <c r="L49" s="111"/>
    </row>
    <row r="50" spans="1:12">
      <c r="B50" s="114"/>
      <c r="C50" s="77" t="s">
        <v>60</v>
      </c>
      <c r="D50" s="78"/>
      <c r="E50" s="79">
        <f>+E45</f>
        <v>9567</v>
      </c>
      <c r="F50" s="80"/>
      <c r="G50" s="108"/>
      <c r="H50" s="109"/>
      <c r="I50" s="109"/>
      <c r="J50" s="110"/>
      <c r="K50" s="109"/>
      <c r="L50" s="111"/>
    </row>
    <row r="51" spans="1:12" ht="26.25">
      <c r="A51" s="60" t="s">
        <v>29</v>
      </c>
      <c r="B51" s="61" t="s">
        <v>71</v>
      </c>
      <c r="C51" s="62"/>
      <c r="D51" s="62"/>
      <c r="E51" s="63" t="s">
        <v>13</v>
      </c>
      <c r="F51" s="64"/>
      <c r="G51" s="65" t="s">
        <v>14</v>
      </c>
      <c r="H51" s="66"/>
      <c r="I51" s="86" t="s">
        <v>15</v>
      </c>
      <c r="J51" s="87"/>
      <c r="K51" s="69" t="s">
        <v>32</v>
      </c>
      <c r="L51" s="70"/>
    </row>
    <row r="52" spans="1:12">
      <c r="A52" s="48"/>
      <c r="B52" s="116" t="s">
        <v>72</v>
      </c>
      <c r="C52" s="117"/>
      <c r="D52" s="117"/>
      <c r="E52" s="118">
        <f>+E22</f>
        <v>9628</v>
      </c>
      <c r="F52" s="119"/>
      <c r="G52" s="118">
        <f>+F22</f>
        <v>9385</v>
      </c>
      <c r="H52" s="119"/>
      <c r="I52" s="118">
        <f>+G22</f>
        <v>9604</v>
      </c>
      <c r="J52" s="119"/>
      <c r="K52" s="118">
        <f>+D22</f>
        <v>9788</v>
      </c>
      <c r="L52" s="119"/>
    </row>
    <row r="53" spans="1:12">
      <c r="A53" s="48"/>
      <c r="B53" s="120"/>
      <c r="C53" s="121"/>
      <c r="D53" s="122" t="s">
        <v>73</v>
      </c>
      <c r="E53" s="118">
        <v>128</v>
      </c>
      <c r="F53" s="119"/>
      <c r="G53" s="118">
        <v>4</v>
      </c>
      <c r="H53" s="119"/>
      <c r="I53" s="118">
        <v>6</v>
      </c>
      <c r="J53" s="119"/>
      <c r="K53" s="118">
        <f>+E53+G53+I53</f>
        <v>138</v>
      </c>
      <c r="L53" s="119"/>
    </row>
    <row r="54" spans="1:12">
      <c r="A54" s="48"/>
      <c r="B54" s="120"/>
      <c r="C54" s="121"/>
      <c r="D54" s="122" t="s">
        <v>74</v>
      </c>
      <c r="E54" s="118">
        <v>112</v>
      </c>
      <c r="F54" s="119"/>
      <c r="G54" s="118">
        <v>16</v>
      </c>
      <c r="H54" s="119"/>
      <c r="I54" s="118">
        <v>15</v>
      </c>
      <c r="J54" s="119"/>
      <c r="K54" s="118">
        <f>+E54+G54+I54</f>
        <v>143</v>
      </c>
      <c r="L54" s="119"/>
    </row>
    <row r="55" spans="1:12" ht="21">
      <c r="A55" s="55" t="s">
        <v>29</v>
      </c>
      <c r="B55" s="123" t="s">
        <v>75</v>
      </c>
      <c r="C55" s="124"/>
      <c r="D55" s="125"/>
      <c r="E55" s="126">
        <f>+E53+E54</f>
        <v>240</v>
      </c>
      <c r="F55" s="127"/>
      <c r="G55" s="126">
        <f>+G53+G54</f>
        <v>20</v>
      </c>
      <c r="H55" s="127"/>
      <c r="I55" s="126">
        <f>+I53+I54</f>
        <v>21</v>
      </c>
      <c r="J55" s="127"/>
      <c r="K55" s="126">
        <f>+K53+K54</f>
        <v>281</v>
      </c>
      <c r="L55" s="127"/>
    </row>
    <row r="56" spans="1:12" ht="18.75">
      <c r="A56" s="48"/>
      <c r="B56" s="128" t="s">
        <v>76</v>
      </c>
      <c r="C56" s="129"/>
      <c r="D56" s="130"/>
      <c r="E56" s="131"/>
      <c r="F56" s="132"/>
      <c r="G56" s="132"/>
      <c r="H56" s="132"/>
      <c r="I56" s="132"/>
      <c r="J56" s="132"/>
      <c r="K56" s="132"/>
      <c r="L56" s="133"/>
    </row>
    <row r="57" spans="1:12" ht="21">
      <c r="A57" s="55" t="s">
        <v>29</v>
      </c>
      <c r="B57" s="134" t="s">
        <v>77</v>
      </c>
      <c r="C57" s="135"/>
      <c r="D57" s="136"/>
      <c r="E57" s="134"/>
      <c r="F57" s="135"/>
      <c r="G57" s="135"/>
      <c r="H57" s="135"/>
      <c r="I57" s="135"/>
      <c r="J57" s="135"/>
      <c r="K57" s="135"/>
      <c r="L57" s="136"/>
    </row>
    <row r="58" spans="1:12">
      <c r="A58" s="48"/>
      <c r="B58" s="112" t="s">
        <v>78</v>
      </c>
      <c r="C58" s="137" t="s">
        <v>79</v>
      </c>
      <c r="D58" s="138"/>
      <c r="E58" s="139">
        <f>+E53</f>
        <v>128</v>
      </c>
      <c r="F58" s="75">
        <f>+E58/E59</f>
        <v>1.3294557540506855E-2</v>
      </c>
      <c r="G58" s="139">
        <f>+G53</f>
        <v>4</v>
      </c>
      <c r="H58" s="75">
        <f>+G58/G59</f>
        <v>4.2621204049014382E-4</v>
      </c>
      <c r="I58" s="140">
        <f>+I53</f>
        <v>6</v>
      </c>
      <c r="J58" s="75">
        <f>+I58/I59</f>
        <v>6.2473969179508543E-4</v>
      </c>
      <c r="K58" s="139">
        <f>+E58+G58+I58</f>
        <v>138</v>
      </c>
      <c r="L58" s="75">
        <f>+K58/K59</f>
        <v>1.409889660809154E-2</v>
      </c>
    </row>
    <row r="59" spans="1:12" ht="19.5">
      <c r="A59" s="141"/>
      <c r="B59" s="81"/>
      <c r="C59" s="77" t="s">
        <v>80</v>
      </c>
      <c r="D59" s="78"/>
      <c r="E59" s="79">
        <f>+E52</f>
        <v>9628</v>
      </c>
      <c r="F59" s="80"/>
      <c r="G59" s="79">
        <f>+G61</f>
        <v>9385</v>
      </c>
      <c r="H59" s="80"/>
      <c r="I59" s="142">
        <f>+I61</f>
        <v>9604</v>
      </c>
      <c r="J59" s="80"/>
      <c r="K59" s="79">
        <f>+K61</f>
        <v>9788</v>
      </c>
      <c r="L59" s="80"/>
    </row>
    <row r="60" spans="1:12">
      <c r="A60" s="48"/>
      <c r="B60" s="112" t="s">
        <v>81</v>
      </c>
      <c r="C60" s="137" t="s">
        <v>82</v>
      </c>
      <c r="D60" s="138"/>
      <c r="E60" s="139">
        <f>+E54</f>
        <v>112</v>
      </c>
      <c r="F60" s="75">
        <f>+E60/E61</f>
        <v>1.1632737847943497E-2</v>
      </c>
      <c r="G60" s="139">
        <f>+G54</f>
        <v>16</v>
      </c>
      <c r="H60" s="75">
        <f>+G60/G61</f>
        <v>1.7048481619605753E-3</v>
      </c>
      <c r="I60" s="140">
        <f>+I54</f>
        <v>15</v>
      </c>
      <c r="J60" s="75">
        <f>+I60/I61</f>
        <v>1.5618492294877135E-3</v>
      </c>
      <c r="K60" s="139">
        <f>+E60+G60+I60</f>
        <v>143</v>
      </c>
      <c r="L60" s="75">
        <f>+K60/K61</f>
        <v>1.4609726195341234E-2</v>
      </c>
    </row>
    <row r="61" spans="1:12">
      <c r="A61" s="48"/>
      <c r="B61" s="81"/>
      <c r="C61" s="77" t="s">
        <v>80</v>
      </c>
      <c r="D61" s="78"/>
      <c r="E61" s="79">
        <f>+E52</f>
        <v>9628</v>
      </c>
      <c r="F61" s="80"/>
      <c r="G61" s="79">
        <f>+G52</f>
        <v>9385</v>
      </c>
      <c r="H61" s="80"/>
      <c r="I61" s="142">
        <f>+I52</f>
        <v>9604</v>
      </c>
      <c r="J61" s="80"/>
      <c r="K61" s="79">
        <f>+K52</f>
        <v>9788</v>
      </c>
      <c r="L61" s="80"/>
    </row>
    <row r="62" spans="1:12" ht="21">
      <c r="A62" s="55" t="s">
        <v>29</v>
      </c>
      <c r="B62" s="134" t="s">
        <v>83</v>
      </c>
      <c r="C62" s="135"/>
      <c r="D62" s="136"/>
      <c r="E62" s="134"/>
      <c r="F62" s="135"/>
      <c r="G62" s="135"/>
      <c r="H62" s="135"/>
      <c r="I62" s="135"/>
      <c r="J62" s="135"/>
      <c r="K62" s="135"/>
      <c r="L62" s="136"/>
    </row>
    <row r="63" spans="1:12">
      <c r="A63" s="48"/>
      <c r="B63" s="143" t="s">
        <v>84</v>
      </c>
      <c r="C63" s="72" t="s">
        <v>85</v>
      </c>
      <c r="D63" s="73"/>
      <c r="E63" s="144"/>
      <c r="F63" s="90"/>
      <c r="G63" s="144"/>
      <c r="H63" s="90"/>
      <c r="I63" s="144"/>
      <c r="J63" s="145" t="s">
        <v>86</v>
      </c>
      <c r="K63" s="74">
        <f>+K58</f>
        <v>138</v>
      </c>
      <c r="L63" s="146">
        <f>+K64/K63</f>
        <v>0.60144927536231885</v>
      </c>
    </row>
    <row r="64" spans="1:12">
      <c r="A64" s="48"/>
      <c r="B64" s="147"/>
      <c r="C64" s="77" t="s">
        <v>87</v>
      </c>
      <c r="D64" s="78"/>
      <c r="E64" s="148"/>
      <c r="F64" s="93"/>
      <c r="G64" s="148"/>
      <c r="H64" s="93"/>
      <c r="I64" s="148"/>
      <c r="J64" s="149" t="s">
        <v>88</v>
      </c>
      <c r="K64" s="79">
        <v>83</v>
      </c>
      <c r="L64" s="150"/>
    </row>
    <row r="65" spans="1:12">
      <c r="A65" s="48"/>
      <c r="B65" s="143" t="s">
        <v>89</v>
      </c>
      <c r="C65" s="72" t="s">
        <v>90</v>
      </c>
      <c r="D65" s="73"/>
      <c r="E65" s="144"/>
      <c r="F65" s="90"/>
      <c r="G65" s="144"/>
      <c r="H65" s="90"/>
      <c r="I65" s="144"/>
      <c r="J65" s="145" t="s">
        <v>86</v>
      </c>
      <c r="K65" s="74">
        <f>+K60</f>
        <v>143</v>
      </c>
      <c r="L65" s="146">
        <f>+K66/K65</f>
        <v>5.4965034965034967</v>
      </c>
    </row>
    <row r="66" spans="1:12">
      <c r="A66" s="48"/>
      <c r="B66" s="147"/>
      <c r="C66" s="77" t="s">
        <v>87</v>
      </c>
      <c r="D66" s="78"/>
      <c r="E66" s="148"/>
      <c r="F66" s="93"/>
      <c r="G66" s="148"/>
      <c r="H66" s="93"/>
      <c r="I66" s="148"/>
      <c r="J66" s="149" t="s">
        <v>88</v>
      </c>
      <c r="K66" s="79">
        <v>786</v>
      </c>
      <c r="L66" s="150"/>
    </row>
  </sheetData>
  <mergeCells count="125">
    <mergeCell ref="B65:B66"/>
    <mergeCell ref="C65:D65"/>
    <mergeCell ref="L65:L66"/>
    <mergeCell ref="C66:D66"/>
    <mergeCell ref="B62:D62"/>
    <mergeCell ref="E62:L62"/>
    <mergeCell ref="B63:B64"/>
    <mergeCell ref="C63:D63"/>
    <mergeCell ref="L63:L64"/>
    <mergeCell ref="C64:D64"/>
    <mergeCell ref="B60:B61"/>
    <mergeCell ref="C60:D60"/>
    <mergeCell ref="F60:F61"/>
    <mergeCell ref="H60:H61"/>
    <mergeCell ref="J60:J61"/>
    <mergeCell ref="L60:L61"/>
    <mergeCell ref="C61:D61"/>
    <mergeCell ref="B58:B59"/>
    <mergeCell ref="C58:D58"/>
    <mergeCell ref="F58:F59"/>
    <mergeCell ref="H58:H59"/>
    <mergeCell ref="J58:J59"/>
    <mergeCell ref="L58:L59"/>
    <mergeCell ref="C59:D59"/>
    <mergeCell ref="B55:D55"/>
    <mergeCell ref="E55:F55"/>
    <mergeCell ref="G55:H55"/>
    <mergeCell ref="I55:J55"/>
    <mergeCell ref="K55:L55"/>
    <mergeCell ref="B57:D57"/>
    <mergeCell ref="E57:L57"/>
    <mergeCell ref="E53:F53"/>
    <mergeCell ref="G53:H53"/>
    <mergeCell ref="I53:J53"/>
    <mergeCell ref="K53:L53"/>
    <mergeCell ref="E54:F54"/>
    <mergeCell ref="G54:H54"/>
    <mergeCell ref="I54:J54"/>
    <mergeCell ref="K54:L54"/>
    <mergeCell ref="I51:J51"/>
    <mergeCell ref="K51:L51"/>
    <mergeCell ref="E52:F52"/>
    <mergeCell ref="G52:H52"/>
    <mergeCell ref="I52:J52"/>
    <mergeCell ref="K52:L52"/>
    <mergeCell ref="B49:B50"/>
    <mergeCell ref="C49:D49"/>
    <mergeCell ref="F49:F50"/>
    <mergeCell ref="C50:D50"/>
    <mergeCell ref="E51:F51"/>
    <mergeCell ref="G51:H51"/>
    <mergeCell ref="B45:B46"/>
    <mergeCell ref="C45:D45"/>
    <mergeCell ref="F45:F46"/>
    <mergeCell ref="C46:D46"/>
    <mergeCell ref="B47:B48"/>
    <mergeCell ref="C47:D47"/>
    <mergeCell ref="F47:F48"/>
    <mergeCell ref="C48:D48"/>
    <mergeCell ref="E42:F42"/>
    <mergeCell ref="G42:H42"/>
    <mergeCell ref="I42:J42"/>
    <mergeCell ref="K42:L42"/>
    <mergeCell ref="B43:B44"/>
    <mergeCell ref="C43:D43"/>
    <mergeCell ref="F43:F44"/>
    <mergeCell ref="C44:D44"/>
    <mergeCell ref="B38:B39"/>
    <mergeCell ref="C38:D38"/>
    <mergeCell ref="L38:L39"/>
    <mergeCell ref="C39:D39"/>
    <mergeCell ref="B40:B41"/>
    <mergeCell ref="C40:D41"/>
    <mergeCell ref="L40:L41"/>
    <mergeCell ref="E35:F35"/>
    <mergeCell ref="G35:H35"/>
    <mergeCell ref="I35:J35"/>
    <mergeCell ref="K35:L35"/>
    <mergeCell ref="B36:B37"/>
    <mergeCell ref="C36:D36"/>
    <mergeCell ref="F36:F37"/>
    <mergeCell ref="H36:H37"/>
    <mergeCell ref="J36:J37"/>
    <mergeCell ref="C37:D37"/>
    <mergeCell ref="L31:L32"/>
    <mergeCell ref="C32:D32"/>
    <mergeCell ref="B33:B34"/>
    <mergeCell ref="C33:D33"/>
    <mergeCell ref="F33:F34"/>
    <mergeCell ref="H33:H34"/>
    <mergeCell ref="J33:J34"/>
    <mergeCell ref="L33:L34"/>
    <mergeCell ref="C34:D34"/>
    <mergeCell ref="C30:D30"/>
    <mergeCell ref="B31:B32"/>
    <mergeCell ref="C31:D31"/>
    <mergeCell ref="F31:F32"/>
    <mergeCell ref="H31:H32"/>
    <mergeCell ref="J31:J32"/>
    <mergeCell ref="E28:F28"/>
    <mergeCell ref="G28:H28"/>
    <mergeCell ref="I28:J28"/>
    <mergeCell ref="K28:L28"/>
    <mergeCell ref="B29:B30"/>
    <mergeCell ref="C29:D29"/>
    <mergeCell ref="F29:F30"/>
    <mergeCell ref="H29:H30"/>
    <mergeCell ref="J29:J30"/>
    <mergeCell ref="L29:L30"/>
    <mergeCell ref="K11:L11"/>
    <mergeCell ref="B26:D27"/>
    <mergeCell ref="E26:F26"/>
    <mergeCell ref="G26:H26"/>
    <mergeCell ref="I26:J26"/>
    <mergeCell ref="K26:L26"/>
    <mergeCell ref="B6:L6"/>
    <mergeCell ref="B7:L7"/>
    <mergeCell ref="B8:L8"/>
    <mergeCell ref="B9:L9"/>
    <mergeCell ref="B11:B12"/>
    <mergeCell ref="C11:C12"/>
    <mergeCell ref="D11:D12"/>
    <mergeCell ref="E11:G11"/>
    <mergeCell ref="H11:H12"/>
    <mergeCell ref="I11:J11"/>
  </mergeCells>
  <pageMargins left="0.7" right="0.7" top="0.75" bottom="0.75" header="0.3" footer="0.3"/>
  <pageSetup paperSize="9" scale="4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2025-04-01T20:49:50Z</cp:lastPrinted>
  <dcterms:created xsi:type="dcterms:W3CDTF">2025-04-01T20:49:34Z</dcterms:created>
  <dcterms:modified xsi:type="dcterms:W3CDTF">2025-04-01T20:50:03Z</dcterms:modified>
</cp:coreProperties>
</file>